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ВЫБОРЫ 2019\выборы главы лето 2019\"/>
    </mc:Choice>
  </mc:AlternateContent>
  <bookViews>
    <workbookView xWindow="0" yWindow="0" windowWidth="19200" windowHeight="11505"/>
  </bookViews>
  <sheets>
    <sheet name="выборы депутатов" sheetId="1" r:id="rId1"/>
    <sheet name="выборы главы" sheetId="2" r:id="rId2"/>
  </sheets>
  <calcPr calcId="162913"/>
</workbook>
</file>

<file path=xl/calcChain.xml><?xml version="1.0" encoding="utf-8"?>
<calcChain xmlns="http://schemas.openxmlformats.org/spreadsheetml/2006/main">
  <c r="C187" i="2" l="1"/>
  <c r="C185" i="2"/>
  <c r="C178" i="2"/>
  <c r="C173" i="2"/>
  <c r="C172" i="2"/>
  <c r="C170" i="2"/>
  <c r="C168" i="2"/>
  <c r="C167" i="2"/>
  <c r="C164" i="2"/>
  <c r="C163" i="2"/>
  <c r="C162" i="2"/>
  <c r="C161" i="2"/>
  <c r="C160" i="2"/>
  <c r="C158" i="2"/>
  <c r="C156" i="2"/>
  <c r="C154" i="2"/>
  <c r="C152" i="2"/>
  <c r="C149" i="2"/>
  <c r="C147" i="2"/>
  <c r="C145" i="2"/>
  <c r="C141" i="2"/>
  <c r="C139" i="2"/>
  <c r="C135" i="2"/>
  <c r="C121" i="2"/>
  <c r="C119" i="2"/>
  <c r="C117" i="2"/>
  <c r="C113" i="2"/>
  <c r="C111" i="2"/>
  <c r="C109" i="2"/>
  <c r="C106" i="2"/>
  <c r="C95" i="2"/>
  <c r="C93" i="2"/>
  <c r="C91" i="2"/>
  <c r="C88" i="2"/>
  <c r="C86" i="2"/>
  <c r="C84" i="2"/>
  <c r="C82" i="2"/>
  <c r="C80" i="2"/>
  <c r="C78" i="2"/>
  <c r="C77" i="2"/>
  <c r="C75" i="2"/>
  <c r="C73" i="2"/>
  <c r="C69" i="2"/>
  <c r="C68" i="2"/>
  <c r="C67" i="2"/>
  <c r="C65" i="2"/>
  <c r="C63" i="2"/>
  <c r="C61" i="2"/>
  <c r="C58" i="2"/>
  <c r="C56" i="2"/>
  <c r="C54" i="2"/>
  <c r="C44" i="2"/>
  <c r="C38" i="2"/>
  <c r="C37" i="2"/>
  <c r="C36" i="2"/>
  <c r="C35" i="2"/>
  <c r="C34" i="2"/>
  <c r="C33" i="2"/>
  <c r="C32" i="2"/>
  <c r="C29" i="2"/>
  <c r="C27" i="2"/>
  <c r="C25" i="2"/>
  <c r="C24" i="2"/>
  <c r="C22" i="2"/>
  <c r="C19" i="2"/>
  <c r="C17" i="2"/>
  <c r="C14" i="2"/>
  <c r="C12" i="2"/>
  <c r="C10" i="2"/>
  <c r="C202" i="1"/>
  <c r="C200" i="1"/>
  <c r="C193" i="1"/>
  <c r="C190" i="1"/>
  <c r="C185" i="1"/>
  <c r="C184" i="1"/>
  <c r="C182" i="1"/>
  <c r="C180" i="1"/>
  <c r="C179" i="1"/>
  <c r="C176" i="1"/>
  <c r="C175" i="1"/>
  <c r="C174" i="1"/>
  <c r="C173" i="1"/>
  <c r="C172" i="1"/>
  <c r="C170" i="1"/>
  <c r="C168" i="1"/>
  <c r="C165" i="1"/>
  <c r="C163" i="1"/>
  <c r="C161" i="1"/>
  <c r="C158" i="1"/>
  <c r="C156" i="1"/>
  <c r="C154" i="1"/>
  <c r="C150" i="1"/>
  <c r="C148" i="1"/>
  <c r="C144" i="1"/>
  <c r="C129" i="1"/>
  <c r="C127" i="1"/>
  <c r="C125" i="1"/>
  <c r="C123" i="1"/>
  <c r="C119" i="1"/>
  <c r="C117" i="1"/>
  <c r="C115" i="1"/>
  <c r="C112" i="1"/>
  <c r="C101" i="1"/>
  <c r="C98" i="1"/>
  <c r="C96" i="1"/>
  <c r="C93" i="1"/>
  <c r="C91" i="1"/>
  <c r="C89" i="1"/>
  <c r="C87" i="1"/>
  <c r="C85" i="1"/>
  <c r="C83" i="1"/>
  <c r="C82" i="1"/>
  <c r="C80" i="1"/>
  <c r="C78" i="1"/>
  <c r="C76" i="1"/>
  <c r="C72" i="1"/>
  <c r="C71" i="1"/>
  <c r="C70" i="1"/>
  <c r="C68" i="1"/>
  <c r="C66" i="1"/>
  <c r="C64" i="1"/>
  <c r="C61" i="1"/>
  <c r="C59" i="1"/>
  <c r="C57" i="1"/>
  <c r="C47" i="1"/>
  <c r="C38" i="1"/>
  <c r="C36" i="1"/>
  <c r="C35" i="1"/>
  <c r="C34" i="1"/>
  <c r="C33" i="1"/>
  <c r="C32" i="1"/>
  <c r="C29" i="1"/>
  <c r="C27" i="1"/>
  <c r="C25" i="1"/>
  <c r="C24" i="1"/>
  <c r="C22" i="1"/>
  <c r="C19" i="1"/>
  <c r="C17" i="1"/>
  <c r="C14" i="1"/>
  <c r="C12" i="1"/>
  <c r="C10" i="1"/>
</calcChain>
</file>

<file path=xl/comments1.xml><?xml version="1.0" encoding="utf-8"?>
<comments xmlns="http://schemas.openxmlformats.org/spreadsheetml/2006/main">
  <authors>
    <author>Urist</author>
  </authors>
  <commentList>
    <comment ref="A1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Примечание:
</t>
        </r>
        <r>
          <rPr>
            <sz val="9"/>
            <color indexed="81"/>
            <rFont val="Tahoma"/>
            <family val="2"/>
            <charset val="204"/>
          </rPr>
          <t xml:space="preserve">Введите наименование избирательной кампании
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Примечание:
</t>
        </r>
        <r>
          <rPr>
            <sz val="9"/>
            <color indexed="81"/>
            <rFont val="Tahoma"/>
            <family val="2"/>
            <charset val="204"/>
          </rPr>
          <t>Введите дату в формате ДД.ММ.ГГГ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  <charset val="204"/>
          </rPr>
          <t>Примечание:</t>
        </r>
        <r>
          <rPr>
            <sz val="9"/>
            <color indexed="81"/>
            <rFont val="Tahoma"/>
            <family val="2"/>
            <charset val="204"/>
          </rPr>
          <t xml:space="preserve">
Введите дату в формате ДД.ММ.ГГГ</t>
        </r>
      </text>
    </comment>
  </commentList>
</comments>
</file>

<file path=xl/comments2.xml><?xml version="1.0" encoding="utf-8"?>
<comments xmlns="http://schemas.openxmlformats.org/spreadsheetml/2006/main">
  <authors>
    <author>Urist</author>
  </authors>
  <commentList>
    <comment ref="A1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Примечание:
</t>
        </r>
        <r>
          <rPr>
            <sz val="9"/>
            <color indexed="81"/>
            <rFont val="Tahoma"/>
            <family val="2"/>
            <charset val="204"/>
          </rPr>
          <t xml:space="preserve">Введите наименование избирательной кампании
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Примечание:
</t>
        </r>
        <r>
          <rPr>
            <sz val="9"/>
            <color indexed="81"/>
            <rFont val="Tahoma"/>
            <family val="2"/>
            <charset val="204"/>
          </rPr>
          <t xml:space="preserve">Введите дату в формате ДД.ММ.ГГГ
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Примечание:
</t>
        </r>
        <r>
          <rPr>
            <sz val="9"/>
            <color indexed="81"/>
            <rFont val="Tahoma"/>
            <family val="2"/>
            <charset val="204"/>
          </rPr>
          <t xml:space="preserve">Введите дату в формате ДД.ММ.ГГГ
</t>
        </r>
      </text>
    </comment>
  </commentList>
</comments>
</file>

<file path=xl/sharedStrings.xml><?xml version="1.0" encoding="utf-8"?>
<sst xmlns="http://schemas.openxmlformats.org/spreadsheetml/2006/main" count="874" uniqueCount="436">
  <si>
    <t xml:space="preserve">Дата принятия решения о назначении выборов </t>
  </si>
  <si>
    <t>Дата официального опубликования решения о назначении выборов</t>
  </si>
  <si>
    <t>День голосования</t>
  </si>
  <si>
    <t xml:space="preserve">№ </t>
  </si>
  <si>
    <t>Содержание мероприятия</t>
  </si>
  <si>
    <t>Срок исполнения</t>
  </si>
  <si>
    <t>Исполнители</t>
  </si>
  <si>
    <t>1. Избирательные участки, избирательные комиссии</t>
  </si>
  <si>
    <t>Образование избирательных участков в местах временного пребывания избирателей</t>
  </si>
  <si>
    <t>Не позднее</t>
  </si>
  <si>
    <t>Окружные избирательные комиссии</t>
  </si>
  <si>
    <t>в исключительных случаях по согласованию с ИКМО, не позднее</t>
  </si>
  <si>
    <t>Опубликование списка избирательных участков с указанием их границ и номеров, мест нахождения участковых избирательных комиссий и помещений для голосования</t>
  </si>
  <si>
    <t xml:space="preserve">Глава местной администрации муниципального района, городского округа, городского или сельского поселения
</t>
  </si>
  <si>
    <t>Опубликование (обнародование) информации об избирательных участках, образованных в местах временного пребывания избирателей с указанием их границ и номеров, мест нахождения участковых избирательных комиссий и помещений для голосования</t>
  </si>
  <si>
    <t>Не позднее чем через два дня после образования избирательного участка</t>
  </si>
  <si>
    <t>Формирование УИК избирательных участков, образованных в местах временного пребывания избирателей, из резерва составов УИК</t>
  </si>
  <si>
    <t>Территориальная избирательная комиссия</t>
  </si>
  <si>
    <t>в исключительных случаях, не позднее</t>
  </si>
  <si>
    <t>2. Списки избирателей</t>
  </si>
  <si>
    <t>Передача первого экземпляра списка избирателей соответствующим участковым избирательным комиссиям</t>
  </si>
  <si>
    <t>Избирательная комиссия, составившая список</t>
  </si>
  <si>
    <t xml:space="preserve">Составление списков избирателей по избирательным участкам, образованным в местах временного пребывания избирателей </t>
  </si>
  <si>
    <t xml:space="preserve">Участковая избирательная комиссия </t>
  </si>
  <si>
    <t xml:space="preserve">Представление списка избирателей для ознакомления и дополнительного уточнения </t>
  </si>
  <si>
    <t>Участковая избирательная комиссия</t>
  </si>
  <si>
    <t xml:space="preserve">Подписание выверенного и уточненного списка избирателей и заверение списка </t>
  </si>
  <si>
    <t xml:space="preserve">Председатель, секретарь участковой </t>
  </si>
  <si>
    <t>печатью участковой избирательной комиссии</t>
  </si>
  <si>
    <t>избирательной комиссии</t>
  </si>
  <si>
    <t xml:space="preserve">Оформление отдельных книг списка </t>
  </si>
  <si>
    <t xml:space="preserve">Участковая   </t>
  </si>
  <si>
    <t>избирателей (в случае разделения списка на отдельные книги)</t>
  </si>
  <si>
    <t>избирательная комиссия</t>
  </si>
  <si>
    <t>3. Выдвижение и регистрация кандидатов</t>
  </si>
  <si>
    <t xml:space="preserve">Составление списка политических партий, </t>
  </si>
  <si>
    <t xml:space="preserve">Территориальный </t>
  </si>
  <si>
    <t>иных общественных объединений, имеющих право принимать участие в выборах в качестве избирательных объединений, по состоянию на день официального опубликования (публикации) решения о назначении выборов, его опубликование, размещение в информационно-телекоммуникационной сети «Интернет» и направление в избирательную комиссию муниципального образования</t>
  </si>
  <si>
    <t>орган федерального органа исполнительной власти,  уполномоченный на осуществление функций в сфере регистрации общественных объединений и политических партий</t>
  </si>
  <si>
    <t>Выдвижение  избирательным объединением списка кандидатов по одномандатным (многомандатным) избирательным округам</t>
  </si>
  <si>
    <t>Избирательные объединения</t>
  </si>
  <si>
    <t>Самовыдвижение кандидатов по одномандатному (многомандатному) избирательному округу</t>
  </si>
  <si>
    <t>Граждане Российской Федерации, обладающие пассивным избирательным правом</t>
  </si>
  <si>
    <t xml:space="preserve">Представление в избирательную </t>
  </si>
  <si>
    <t xml:space="preserve">Не позднее </t>
  </si>
  <si>
    <t xml:space="preserve">Уполномоченный  </t>
  </si>
  <si>
    <t>комиссию муниципального образования документов о выдвижении избирательным объединением списка кандидатов по одномандатным (многомандатным) избирательным округам</t>
  </si>
  <si>
    <t xml:space="preserve">представитель избирательного объединения </t>
  </si>
  <si>
    <t>Принятие решения о заверении списка кандидатов по одномандатным избирательным округам либо мотивированного решения об отказе в его заверении</t>
  </si>
  <si>
    <t>В течение 3 дней со дня приема документов</t>
  </si>
  <si>
    <t>Избирательная комиссия муниципального образования</t>
  </si>
  <si>
    <t>Выдача уполномоченному представителю избирательного объединения решения о заверении списка кандидатов по одномандатным (многомандатным) избирательным округам с копией заверенного списка либо решения об отказе в его заверении</t>
  </si>
  <si>
    <t>В течение одних суток с момента принятия соответствующего решения</t>
  </si>
  <si>
    <t>Направление в соответствующие окружные избирательные комиссии  решения о заверении списка кандидатов по одномандатным (многомандатным) избирательным округам с копиями заверенного списка (заверенными выписками из списка) и заявлениями кандидатов</t>
  </si>
  <si>
    <t>Представление в соответствующую окружную избирательную комиссию документов о выдвижении кандидата по одномандатному (многомандатному) избирательному округу</t>
  </si>
  <si>
    <t>После заверения списка кандидатов по одномандатным (многомандатным) избирательным округам</t>
  </si>
  <si>
    <t>Кандидат, выдвинутый избирательным объединением  по одномандатному (многомандатному) избирательному округу</t>
  </si>
  <si>
    <t xml:space="preserve">Сбор подписей избирателей в поддержку выдвижения (самовыдвижения) кандидата </t>
  </si>
  <si>
    <t>Со дня, следующего за днем уведомления соответствующей избирательной комиссии о выдвижении кандидата и представления документов</t>
  </si>
  <si>
    <t>Кандидат</t>
  </si>
  <si>
    <t>Направление представлений в соответствующие органы о проверке достоверности  сведений о кандидатах биографического и имущественного характера</t>
  </si>
  <si>
    <t xml:space="preserve">После приема документов о выдвижении кандидата </t>
  </si>
  <si>
    <t xml:space="preserve">Окружные избирательные комиссии </t>
  </si>
  <si>
    <t>Представление в окружные избирательные комиссии  результатов проверки достоверности данных и сведений, предоставленных кандидатами</t>
  </si>
  <si>
    <t xml:space="preserve">Биографических данных - в течение 10 дней, сведений имущественного характера - в течение 20 дней, а за 10 и менее дней до дня голосования - в срок, установленный избирательной комиссией </t>
  </si>
  <si>
    <t>Соответствующие органы</t>
  </si>
  <si>
    <t xml:space="preserve">Представление  в окружную избирательную комиссию документов для </t>
  </si>
  <si>
    <t xml:space="preserve">До 18.00 часов по местному времени </t>
  </si>
  <si>
    <t>регистрации кандидата, выдвинутого по одномандатному (многомандатному) избирательному округу</t>
  </si>
  <si>
    <t xml:space="preserve">Извещение  кандидата, избирательного объединения о выявившейся неполноте сведений о кандидате или несоблюдении требований закона к оформлению представленных документов </t>
  </si>
  <si>
    <t>Незамедлительно после вывления и не позднее чем за три дня до дня заседания избирательной комиссии, на котором должен рассматриваться вопрос о регистрации кандидата</t>
  </si>
  <si>
    <t>Избирательная комиссия муниципального образования, окружные избирательные комиссии</t>
  </si>
  <si>
    <t xml:space="preserve">Реализация права на внесение уточнений и дополнений в представленные в избирательные комиссии документы для выдвижения и регистрации </t>
  </si>
  <si>
    <t>Не позднее чем за один день до дня заседания, на котором должен рассматриваться вопрос о регистрации кандидата</t>
  </si>
  <si>
    <t xml:space="preserve">Избирательное объединение, кандидат </t>
  </si>
  <si>
    <t>Принятие решения о регистрации кандидата, выдвинутого по одномандатному (многомандатному) избирательному округу</t>
  </si>
  <si>
    <t xml:space="preserve">В десятидневный срок со дня приема документов, необходимых для регистрации кандидата </t>
  </si>
  <si>
    <t xml:space="preserve">Окружная избирательная комиссия </t>
  </si>
  <si>
    <t>Передача в средства массовой информации сведений о кандидатах,
зарегистрированных по одномандатным (многомандатным) избирательным округам</t>
  </si>
  <si>
    <t>В течение 48 часов с момента их регистрации</t>
  </si>
  <si>
    <t>Окружные  избирательные комиссии</t>
  </si>
  <si>
    <t>4. Статус кандидатов</t>
  </si>
  <si>
    <t>Представление в окружную избирательную комиссию заверенной копии приказа (распоряжения) об освобождении кандидата на время его участия в выборах от выполнения должностных или служебных обязанностей</t>
  </si>
  <si>
    <t>Не позднее чем через 5 дней со дня регистрации</t>
  </si>
  <si>
    <t xml:space="preserve">Зарегистрированные кандидаты, находящиеся на государственной или муниципальной службе либо работающие в организациях, осуществляющих выпуск средств массовой информации </t>
  </si>
  <si>
    <t>Назначение доверенных лиц кандидатами, выдвинутыми по одномандатным (многомандатным) избирательным округам, избирательными объединениями, выдвинувшими кандидатов</t>
  </si>
  <si>
    <t>после выдвижения кандидатов</t>
  </si>
  <si>
    <t>Кандидаты, избирательные объединения</t>
  </si>
  <si>
    <t>Регистрация доверенных лиц</t>
  </si>
  <si>
    <t>В течение 5 дней со дня поступления письменного заявления кандидата либо представления избирательного объединения о назначении доверенных лиц вместе с заявлениями самих граждан о согласии быть доверенным лицом</t>
  </si>
  <si>
    <t>Реализация права кандидата, выдвинутого</t>
  </si>
  <si>
    <t>Кандидат, выдвинутый</t>
  </si>
  <si>
    <t xml:space="preserve">по одномандатному (многомандатному)  </t>
  </si>
  <si>
    <t xml:space="preserve">по одномандатному </t>
  </si>
  <si>
    <t>избирательному округу, снять свою кандидатуру</t>
  </si>
  <si>
    <t>а при наличии вынуждающих обстоятельств,  - не позднее</t>
  </si>
  <si>
    <t>(многомандатному) избирательному округу</t>
  </si>
  <si>
    <t xml:space="preserve">Реализация права избирательного </t>
  </si>
  <si>
    <t xml:space="preserve">Избирательные </t>
  </si>
  <si>
    <t>объединения отозвать выдвинутого кандидата</t>
  </si>
  <si>
    <t>объединения</t>
  </si>
  <si>
    <t>5. Информирование избирателей и предвыборная агитация</t>
  </si>
  <si>
    <t xml:space="preserve">Представление в территориальный орган </t>
  </si>
  <si>
    <t xml:space="preserve">Органы местного </t>
  </si>
  <si>
    <t>федерального органа исполнительной власти, уполномоченного на осуществление функций по регистрации средств массовой информации, списка организаций телерадиовещания и периодических печатных изданий, учредителями (соучредителями) которых или учредителями (соучредителями) редакций которых на день официального опубликования (публикации) решения о назначении выборов являются органы местного самоуправления и муниципальные организации, и (или) которым за год, предшествующий дню официального опубликования (публикации) решения о назначении выборов, выделялись бюджетные ассигнования из местного бюджета на их функционирование (в том числе в форме субсидий) с указанием сведений о виде и об объеме таких ассигнований, и (или) в уставном (складочном) капитале которых на день официального опубликования (публикации) решения о назначении выборов имеется доля (вклад) муниципального образования</t>
  </si>
  <si>
    <t>самоуправления</t>
  </si>
  <si>
    <t xml:space="preserve">Орган исполнительной </t>
  </si>
  <si>
    <t>комиссию муниципального образования перечня муниципальных организаций телерадиовещания и муниципальных периодических печатных изданий</t>
  </si>
  <si>
    <t>власти, уполномоченный на осуществление функций по регистрации средств массовой информации</t>
  </si>
  <si>
    <t xml:space="preserve">Опубликование  перечня муниципальных </t>
  </si>
  <si>
    <t xml:space="preserve">Избирательная </t>
  </si>
  <si>
    <t>организаций телерадиовещания и муниципальных периодических печатных изданий</t>
  </si>
  <si>
    <t>комиссия муниципального образования</t>
  </si>
  <si>
    <t>Предоставление избирательной комиссии муниципального образования пяти минут эфирного времени, не менее 10 процентов от еженедельного объема печатной площади для разъяснения законодательства о выборах, информирования избирателей о сроках и порядке осуществления избирательных действий, о кандидатах, об избирательных объединениях, о ходе избирательной кампании, для ответов на вопросы</t>
  </si>
  <si>
    <t>Еженедельно</t>
  </si>
  <si>
    <t>Муниципальные организации телерадиовещания,
редакции муниципальных периодических печатных изданий, выходящих не реже одного раза в неделю</t>
  </si>
  <si>
    <t>Запрет на опубликование (обнародование)</t>
  </si>
  <si>
    <t>результатов опросов общественного мнения, прогнозов результатов выборов, иных исследований, связанных с проводимыми выборами, в том числе их размещение в информационно-телекоммуникационных сетях доступ к которым не ограничен определенным кругом лиц (включая сеть «Интернет»)</t>
  </si>
  <si>
    <t xml:space="preserve">Запрет на опубликование (обнародование) </t>
  </si>
  <si>
    <t>данных об итогах голосования, о результатах выборов, в том числе размещение таких данных в информационно-телекоммуникационных сетях доступ к которым не ограничен определенным кругом лиц (включая сеть «Интернет»)</t>
  </si>
  <si>
    <t>до момента окончания голосования</t>
  </si>
  <si>
    <t>Агитационный период:</t>
  </si>
  <si>
    <t xml:space="preserve">Граждане Российской </t>
  </si>
  <si>
    <t>для избирательного объединения</t>
  </si>
  <si>
    <t>начинается со дня принятия им решения о выдвижении кандидата, кандидатов, списка кандидатов и заканчивается в ноль часов</t>
  </si>
  <si>
    <t>Федерации, общественные объединения, кандидаты, избирательные объединения</t>
  </si>
  <si>
    <t>для кандидата, выдвинутого в составе списка кандидатов по одномандатному (многомандатному) избирательному округу</t>
  </si>
  <si>
    <t>начинается со дня представления в окружную избирательную комиссию документов, предусмотренных в части 14 статьи 41 Закона Астраханской области «О выборах в органы местного самоуправления...» и заканчивается в ноль часов</t>
  </si>
  <si>
    <t>для кандидата, выдвинутого в порядке самовыдвижения</t>
  </si>
  <si>
    <t>начинается со дня представления кандидатом в соответствующую избирательную комиссию заявления о согласии баллотироваться и заканчивается в ноль часов</t>
  </si>
  <si>
    <t xml:space="preserve">Публикация предвыборной программы не </t>
  </si>
  <si>
    <t xml:space="preserve">Политические партии, </t>
  </si>
  <si>
    <t>менее чем в одном муниципальном периодическом печатном издании, а также размещение ее в информационно-телекоммуникационной сети «Интернет»</t>
  </si>
  <si>
    <t xml:space="preserve">выдвинувшие зарегистрированных кандидатов  </t>
  </si>
  <si>
    <t xml:space="preserve">Проведение предвыборной агитации на </t>
  </si>
  <si>
    <t xml:space="preserve">Зарегистрированные </t>
  </si>
  <si>
    <t xml:space="preserve">каналах организаций телерадиовещания и </t>
  </si>
  <si>
    <t>и до ноля часов</t>
  </si>
  <si>
    <t>кандидаты</t>
  </si>
  <si>
    <t>в периодических печатных изданиях</t>
  </si>
  <si>
    <t xml:space="preserve">Опубликование сведений о размере и </t>
  </si>
  <si>
    <t xml:space="preserve">Организации </t>
  </si>
  <si>
    <t>других условиях оплаты эфирного времени, печатной площади, услуг по размещению агитационных материалов, представление указанных сведений с уведомлением о готовности предоставить эфирное время, печатную площадь, услуг по размещению агитационных материалов в сетевом издании в избирательную комиссию муниципального образования</t>
  </si>
  <si>
    <t>телерадиовещания,  редакции периодических печатных изданий, редакции сетевых изданий</t>
  </si>
  <si>
    <t xml:space="preserve">Публикация информации об общем           </t>
  </si>
  <si>
    <t xml:space="preserve">Редакции </t>
  </si>
  <si>
    <t xml:space="preserve">объеме печатной площади, бесплатно представляемой для целей предвыборной агитации, и ее направление в избирательную комиссию муниципального образования </t>
  </si>
  <si>
    <t>муниципальных периодических печатных изданий</t>
  </si>
  <si>
    <t xml:space="preserve">Проведение жеребьевки в целях определения дат и времени выхода в эфир  на безвозмездной основе совместных агитационных мероприятий и </t>
  </si>
  <si>
    <t>После завершения регистрации кандидатов, но не позднее</t>
  </si>
  <si>
    <t xml:space="preserve">Избирательная  комиссия муниципального образования с </t>
  </si>
  <si>
    <t>предвыборных агитационных материалов зарегистрированных кандидатов</t>
  </si>
  <si>
    <t>участием представителей соответствующих муниципальных организаций телерадиовещания</t>
  </si>
  <si>
    <t>Проведение жеребьевки в целях определения даты и времени выхода в эфир платных предвыборных агитационных материалов кандидатов</t>
  </si>
  <si>
    <t xml:space="preserve">После завершения регистрации кандидатов, но не позднее </t>
  </si>
  <si>
    <t xml:space="preserve">Муниципальные организации телерадиовещания, а также государственные  </t>
  </si>
  <si>
    <t>организации телерадиовещания, выполнившие условия части 6 статьи 59 Закона Астраханской области «О выборах в органы местного самоуправления в Астраханской области»</t>
  </si>
  <si>
    <t>Реализация права зарегистрированных кандидатов отказаться от  использования эфирного времени после проведения жеребьевки  с сообщением  об этом в письменной форме соответствующей организации телерадиовещания</t>
  </si>
  <si>
    <t xml:space="preserve">не позднее чем за пять дней до выхода в эфир, а если выход в эфир должен состояться менее чем через пять дней со дня проведения жеребьевки, - в день жеребьевки </t>
  </si>
  <si>
    <t>Зарегистрированные кандидаты</t>
  </si>
  <si>
    <t xml:space="preserve">Проведение жеребьевки в целях распределения между зарегистрированными кандидатами бесплатной печатной площади и </t>
  </si>
  <si>
    <t xml:space="preserve">после завершения регистрации кандидатов, но не позднее </t>
  </si>
  <si>
    <t xml:space="preserve">Редакции муниципальных периодических печатных изданий с  </t>
  </si>
  <si>
    <t>определения дат публикации предвыборных агитационных материалов</t>
  </si>
  <si>
    <t xml:space="preserve">участием  зарегистрированных кандидатов </t>
  </si>
  <si>
    <t xml:space="preserve">Проведение жеребьевки в целях определения дат публикаций предвыборных агитационных материалов в рамках предоставляемой </t>
  </si>
  <si>
    <t xml:space="preserve">после завершения регистрации кандидатов,  но не позднее </t>
  </si>
  <si>
    <t xml:space="preserve">Редакции муниципальных периодических печатных изданий, </t>
  </si>
  <si>
    <t>зарегистрированным  кандидатам платной</t>
  </si>
  <si>
    <t>выходящих не реже</t>
  </si>
  <si>
    <t>печатной площади</t>
  </si>
  <si>
    <t xml:space="preserve">одного раза в неделю с участием зарегистрированных кандидатов, подавших заявку на участие в жеребьевке </t>
  </si>
  <si>
    <t xml:space="preserve">Проведение жеребьевки в целях определения даты и времени выхода в эфир платных предвыборных агитационных материалов кандидатов на  </t>
  </si>
  <si>
    <t xml:space="preserve">Государственные организации телерадиовещания, выполнившие условия </t>
  </si>
  <si>
    <t>каналах государственных организаций телерадиовещаний</t>
  </si>
  <si>
    <t>части 6 статьи 59 Закона Астраханской области «О выборах в органы местного самоуправления в Астраханской области»</t>
  </si>
  <si>
    <t>Реализация права зарегистрированных кандидатов отказаться после проведения жеребьевки от использования предоставленной им для проведения предвыборной агитации  печатной площади, сообщив об этом редакции соответствующего периодического печатного издания</t>
  </si>
  <si>
    <t>не позднее чем за пять дней до дня опубликования</t>
  </si>
  <si>
    <t>Представление платежного документа филиалу  ПАО « Сбербанк России» о перечислении в полном объеме средств в оплату стоимости эфирного времени, печатной площади</t>
  </si>
  <si>
    <t>не позднее чем за два дня до дня предоставления эфирного времени, опубликования предвыборного агитационного материала</t>
  </si>
  <si>
    <t>Представление копии платежного документа с отметкой филиала  ПАО « Сбербанк России» в организацию телерадиовещания, редакцию периодического печатного издания</t>
  </si>
  <si>
    <t>до предоставления эфирного времени, печатной площади</t>
  </si>
  <si>
    <t>Рассмотрение уведомлений организаторов митингов, демонстраций, шествий и пикетирований</t>
  </si>
  <si>
    <t>в порядке, установленном законодательством Российской Федерации</t>
  </si>
  <si>
    <t xml:space="preserve">Органы исполнительной власти или органы местного самоуправления Астраханской области </t>
  </si>
  <si>
    <t xml:space="preserve">Рассмотрение заявок на выделение помещений, находящихся в государственной или муниципальной собственности, для проведения встреч зарегистрированных кандидатов, их доверенных лиц </t>
  </si>
  <si>
    <t>в течение трех дней со дня подачи указанных заявок</t>
  </si>
  <si>
    <t>Собственники, владельцы помещений</t>
  </si>
  <si>
    <t>Уведомление в письменной форме избирательной комиссии, зарегистрировавшей кандидата, о факте предоставления помещения, находящегося в государственной или муниципальной собственности, об условиях, на которых оно было предоставлено, а также о том, когда это помещение может быть предоставлено в течение агитационного периода другим зарегистрированным кандидатам</t>
  </si>
  <si>
    <t>не позднее дня, следующего за днем предоставления помещения</t>
  </si>
  <si>
    <t xml:space="preserve">Собственники, владельцы помещений </t>
  </si>
  <si>
    <t>Размещение в сети Интернет информации, содержащейся в уведомлении о факте предоставления зарегистрированному кандидату помещения  или информирование об этом других зарегистрированных кандидатов иным способом</t>
  </si>
  <si>
    <t>в течение двух суток с момента получения уведомления</t>
  </si>
  <si>
    <t>Окружная ибирательная комиссия, получившая уведомление о факте предоставления помещения зарегистрированному кандидату</t>
  </si>
  <si>
    <t>Оповещение о месте и времени встречи зарегистрированных кандидатов, их доверенных лиц с избирателями из числа военнослужащих</t>
  </si>
  <si>
    <t>не позднее чем за три дня до проведения встречи</t>
  </si>
  <si>
    <t>Командир воинской части совместно с окружной избирательной комиссией</t>
  </si>
  <si>
    <t>Определение времени для проведения агитационных публичных мероприятий в форме собраний  в помещениях, находящихся в государственной или муниципальной собственности</t>
  </si>
  <si>
    <t>По завершении регистрации кандидатов</t>
  </si>
  <si>
    <t xml:space="preserve">Избирательная комиссия муниципального образования </t>
  </si>
  <si>
    <t xml:space="preserve">Опубликование сведений о размере </t>
  </si>
  <si>
    <t>не позднее</t>
  </si>
  <si>
    <t xml:space="preserve">Организации, </t>
  </si>
  <si>
    <t>(в валюте Российской Федерации) и других условиях оплаты работ (услуг) по изготовлению печатных предвыборных агитационных материалов. Представление в избирательную комиссию муниципального образования указанных сведений, а также сведений, содержащих наименование, юридический адрес и идентификационный номер налогоплательщика организации (фамилию, имя и отчество индивидуального предпринимателя, наименование субъекта Российской Федерации, района, города, иного населенного пункта, где находится его место жительства)</t>
  </si>
  <si>
    <t>индивидуальные предприниматели, выполняющие работы или оказывающие услуги по изготовлению печатных агитационных материалов</t>
  </si>
  <si>
    <t>Представление экземпляров печатных предвыборных агитационных материалов или их копий, экземпляров аудиовизуальных предвыборных агитационных материалов, фотографий или экземпляры  иных предвыборных агитационных материалов кандидатом в соответствующую окружную избирательную комиссию</t>
  </si>
  <si>
    <t>до начала распространения соответствующих материалов</t>
  </si>
  <si>
    <t>Кандидаты</t>
  </si>
  <si>
    <t xml:space="preserve">Выделение специальных мест для </t>
  </si>
  <si>
    <t xml:space="preserve">не позднее </t>
  </si>
  <si>
    <t>размещения печатных агитационных материалов на территории каждого избирательного участка</t>
  </si>
  <si>
    <t>самоуправления по предложению  избирательной комиссии муниципального образования</t>
  </si>
  <si>
    <t xml:space="preserve">Представление в избирательную  </t>
  </si>
  <si>
    <t>комиссию муниципального образования данных учета объемов и стоимости предоставленного  эфирного времени и печатной площади, объемов и стоимости услуг по размещению агитационных материалов в сетевых изданиях</t>
  </si>
  <si>
    <t>телерадиовещания, редакции периодических печатных изданий, редакции сетевых изданий, предоставившие  зарегистрированным кандидатам эфирное время и печатную площадь для предвыборной агитации, услуги по размещению предвыборной агитации</t>
  </si>
  <si>
    <t xml:space="preserve">Хранение учетных документов   о </t>
  </si>
  <si>
    <t>До</t>
  </si>
  <si>
    <t>предоставлении бесплатного и платного эфирного времени, бесплатной и платной печатной площади, предоставлении услуг по размещению агитационных материалов в сетевых изданиях</t>
  </si>
  <si>
    <t xml:space="preserve">телерадиовещания, редакции периодических печатных изданий, редакции сетевых изданий </t>
  </si>
  <si>
    <t>Хранение видео- и аудиозаписей, выпущенных в эфир теле- и радиопрограмм, содержащих предвыборную агитацию</t>
  </si>
  <si>
    <t>Не менее 12 месяцев со дня официального опубликования результатов выборов</t>
  </si>
  <si>
    <t xml:space="preserve">Организации телерадиовещания </t>
  </si>
  <si>
    <t>6. Финансирование выборов</t>
  </si>
  <si>
    <t xml:space="preserve">Финансирование расходов, связанных с </t>
  </si>
  <si>
    <t xml:space="preserve">Администрация </t>
  </si>
  <si>
    <t>подготовкой и проведением выборов в соответствии с утвержденной бюджетной росписью о распределении расходов  местного бюджета</t>
  </si>
  <si>
    <t>муниципального образования</t>
  </si>
  <si>
    <t xml:space="preserve">Распределение средств на проведение </t>
  </si>
  <si>
    <t>Избирательная</t>
  </si>
  <si>
    <t>выборов окружным избирательным комиссиям</t>
  </si>
  <si>
    <t xml:space="preserve">Окружная </t>
  </si>
  <si>
    <t>выборов участковым избирательным комиссиям</t>
  </si>
  <si>
    <t xml:space="preserve">избирательная комиссия </t>
  </si>
  <si>
    <t xml:space="preserve">Представление в окружную </t>
  </si>
  <si>
    <t xml:space="preserve">Участковые </t>
  </si>
  <si>
    <t>избирательную комиссию финансовых отчетов о поступлении и расходовании средств местного бюджета, выделенных на подготовку и проведение выборов</t>
  </si>
  <si>
    <t>избирательные комиссии</t>
  </si>
  <si>
    <t>Представление в избирательную комиссию муниципального образования  финансовых отчетов о поступлении и расходовании средств местного бюджета, выделенных на подготовку и проведение выборов</t>
  </si>
  <si>
    <t>Не позднее чем через 30 дней со дня официального опубликования результатов выборов</t>
  </si>
  <si>
    <t>Представление в представительный орган муниципального образования финансового отчета о расходовании средств местного бюджета, выделенных на подготовку и проведение выборов, эксплуатацию средств автоматизации, правовое просвещение избирателей, обучение организаторов выборов</t>
  </si>
  <si>
    <t>Не позднее чем через 60 дней со дня официального опубликования общих результатов выборов</t>
  </si>
  <si>
    <t>Выдача кандидату, выдвинутому по одномандатному (многомандатному) избирательному округу, документа для открытия специального избирательного счета</t>
  </si>
  <si>
    <t>В течение трех дней после получения окружной избирательной комиссией уведомления о выдвижении кандидата</t>
  </si>
  <si>
    <t>Открытие  кандидатом, выдвинутым по одномандатному (многомандатному) избирательному округу, специального избирательного счета</t>
  </si>
  <si>
    <t xml:space="preserve">В период после уведомления соответствующей окружной избирательной комиссии о своем выдвижении (самовыдвижении) и до представления документов для регистрации </t>
  </si>
  <si>
    <t>Представление в окружную избирательную комиссию финансовых отчетов:</t>
  </si>
  <si>
    <t xml:space="preserve">1) первый финансовый отчет  </t>
  </si>
  <si>
    <t>одновременно с представлением документов, необходимых для регистрации</t>
  </si>
  <si>
    <t>2) итоговый финансовый отчет</t>
  </si>
  <si>
    <t>не позднее чем через 30 дней со дня официального опубликования результатов выборов</t>
  </si>
  <si>
    <t>Зарегистрированные кандидаты, граждане, являвшиеся кандидатами, утратившие статус кандидата</t>
  </si>
  <si>
    <t>Направление в средства массовой информации копий финансовых отчетов для опубликования</t>
  </si>
  <si>
    <t xml:space="preserve">Не позднее чем через 5 дней со дня получения финансовых отчетов </t>
  </si>
  <si>
    <t xml:space="preserve">Опубликование копий финансовых отчетов </t>
  </si>
  <si>
    <t>В течение 10 дней со дня их получения</t>
  </si>
  <si>
    <t>Редакции муниципальных периодических печатных изданий</t>
  </si>
  <si>
    <t>Перечисление (зачисление) добровольных пожертвований граждан и юридических лиц на специальный избирательный счет</t>
  </si>
  <si>
    <t xml:space="preserve">Не позднее операционного дня, следующего за днем получения платежного документа </t>
  </si>
  <si>
    <t>Филиалы ПАО «Сбербанк России», иные кредитные организации</t>
  </si>
  <si>
    <t>Возврат жертвователям добровольных пожертвований, поступивших в избирательные фонды от граждан или юридических лиц, не имеющих права осуществлять такие пожертвования; или пожертвований, внесенных с нарушением требований частей 1, 2 статьи 69 Закона Астраханской области «О выборах в органы местного самоуправления в Астраханской области», либо в размерах превышающих установленный законом  максимальный размер пожертвования</t>
  </si>
  <si>
    <t>Не позднее чем через 10 дней со дня поступления пожертвования на специальный избирательный счет</t>
  </si>
  <si>
    <t>Перечисление пожертвований, внесенных анонимными жертвователями, в доход местного бюджета</t>
  </si>
  <si>
    <t>Предоставление сведений о поступлении и расходовании средств, находящихся на специальном избирательном счете кандидата</t>
  </si>
  <si>
    <t>Периодически, по требованию избирательной комиссии муниципального образования, окружной избирательной комиссии, кандидата</t>
  </si>
  <si>
    <t>Филиал ПАО «Сбербанк России», иные кредитные организации, в котором (в которой) открыт специальный избирательный счет</t>
  </si>
  <si>
    <t xml:space="preserve">Представление заверенных копий </t>
  </si>
  <si>
    <t xml:space="preserve">В трехдневный срок, </t>
  </si>
  <si>
    <t xml:space="preserve">Филиал ПАО 
</t>
  </si>
  <si>
    <t>первичных финансовых документов,</t>
  </si>
  <si>
    <t xml:space="preserve">«Сбербанк России», </t>
  </si>
  <si>
    <t xml:space="preserve">подтверждающих поступление и расходование средств избирательных фондов </t>
  </si>
  <si>
    <t xml:space="preserve">немедленно </t>
  </si>
  <si>
    <t>иные кредитные организации, в котором (в которой) открыт специальный изирательный счет, по представлению избирательной комиссии муниципального образования (окружной избирательной комиссии), а по соответствующему избирательному фонду также по требованию кандидата</t>
  </si>
  <si>
    <t xml:space="preserve">Направление в средства массовой информации для опубликования сведений о поступлении и расходовании средств  избирательных фондов   </t>
  </si>
  <si>
    <t xml:space="preserve">Периодически, но не реже одного раза в две недели </t>
  </si>
  <si>
    <t xml:space="preserve">Опубликование сведений о поступлении и расходовании средств  избирательных фондов кандидатов </t>
  </si>
  <si>
    <t>В течение трех дней со дня их получения</t>
  </si>
  <si>
    <t xml:space="preserve">Перечисление неизрасходованных денежных средств, находящихся на </t>
  </si>
  <si>
    <t xml:space="preserve">специальном избирательном счете, гражданам и юридическим лицам, осуществившим добровольные пожертвования либо перечисление в избирательные фонды, пропорционально вложенным ими средствам за вычетом расходов на пересылку </t>
  </si>
  <si>
    <t>до представления итогового финансового отчета</t>
  </si>
  <si>
    <t>Перечисление в доход местного бюджета оставшихся на специальном избирательном счете неизрасходованных денежных средств</t>
  </si>
  <si>
    <t>Филиалы ПАО «Сбербанк России», иные кредитные организации по письменному указанию избирательной комиссии муниципального образования</t>
  </si>
  <si>
    <t>Закрытие специального избирательного счета</t>
  </si>
  <si>
    <t>До дня представления  итогового финансового отчета</t>
  </si>
  <si>
    <t>7. Голосование и определение результатов выборов</t>
  </si>
  <si>
    <t xml:space="preserve">Утверждение формы  избирательного </t>
  </si>
  <si>
    <t xml:space="preserve">Избирательная  </t>
  </si>
  <si>
    <t>бюллетеня,   порядка осуществления контроля за изготовлением избирательных бюллетеней</t>
  </si>
  <si>
    <t xml:space="preserve">Утверждение текста избирательного </t>
  </si>
  <si>
    <t xml:space="preserve">Окружные </t>
  </si>
  <si>
    <t>бюллетеня и числа изготавливаемых избирательных бюллетеней для голосования по одномандатному (многомандатному) избирательному округу</t>
  </si>
  <si>
    <t xml:space="preserve">Изготовление избирательных бюллетеней </t>
  </si>
  <si>
    <t xml:space="preserve">Полиграфическая </t>
  </si>
  <si>
    <t xml:space="preserve">организация по решению избирательной комиссии муниципального образования  </t>
  </si>
  <si>
    <t>Принятие решения о времени и месте передачи избирательных бюллетеней для голосования от полиграфической организации избирательной комиссии муниципального образования</t>
  </si>
  <si>
    <t>Не позднее чем за 2 дня до получения  избирательных бюллетеней от полиграфической организации</t>
  </si>
  <si>
    <t xml:space="preserve">Передача избирательных бюллетеней </t>
  </si>
  <si>
    <t>участковым избирательным комиссиям</t>
  </si>
  <si>
    <t xml:space="preserve">Оповещение избирателей о проведении </t>
  </si>
  <si>
    <t>досрочного голосования</t>
  </si>
  <si>
    <t xml:space="preserve">избирательные комиссии </t>
  </si>
  <si>
    <t xml:space="preserve">Утверждение и обнародование графика </t>
  </si>
  <si>
    <t>работы окружных и участковых избирательных комиссий, организующих досрочное голосование</t>
  </si>
  <si>
    <t>Принятие решений о графике дежурств членов  избирательных комиссий, организующих досрочное голосование:</t>
  </si>
  <si>
    <t xml:space="preserve">В окружных  избирательных комиссиях </t>
  </si>
  <si>
    <t>В участковых избирательных комиссиях</t>
  </si>
  <si>
    <t>Проведение досрочного голосования</t>
  </si>
  <si>
    <t xml:space="preserve">В помещении окружных избирательных </t>
  </si>
  <si>
    <t xml:space="preserve">комиссий </t>
  </si>
  <si>
    <t xml:space="preserve">В помещении участковых избирательных  </t>
  </si>
  <si>
    <t>комиссий</t>
  </si>
  <si>
    <t xml:space="preserve">Сортировка и передача по избирательным </t>
  </si>
  <si>
    <t xml:space="preserve">участкам всех документов о проведенном досрочном голосовании </t>
  </si>
  <si>
    <t>по завершении досрочного голосования</t>
  </si>
  <si>
    <t xml:space="preserve">Оповещение избирателей о дне, времени и </t>
  </si>
  <si>
    <t>месте голосования</t>
  </si>
  <si>
    <t xml:space="preserve">Прием заявлений (устных обращений) о </t>
  </si>
  <si>
    <t xml:space="preserve">предоставлении возможности </t>
  </si>
  <si>
    <t xml:space="preserve">до 14.00 часов </t>
  </si>
  <si>
    <t xml:space="preserve">избирательные </t>
  </si>
  <si>
    <t xml:space="preserve">проголосовать вне помещения для голосования </t>
  </si>
  <si>
    <t>комиссии</t>
  </si>
  <si>
    <t>Проведение голосования</t>
  </si>
  <si>
    <t xml:space="preserve">С 8.00 до 20.00 часов </t>
  </si>
  <si>
    <t xml:space="preserve">Подсчет голосов на избирательном </t>
  </si>
  <si>
    <t>участке и составление протокола об итогах голосования</t>
  </si>
  <si>
    <t>после 20.00 часов без перерыва до установления итогов голосования</t>
  </si>
  <si>
    <t>Подписание протокола об итогах голосования на избирательном  участке</t>
  </si>
  <si>
    <t>На итоговом заседании</t>
  </si>
  <si>
    <t>Участковые избирательные комиссии</t>
  </si>
  <si>
    <t xml:space="preserve">Выдача заверенных копий протоколов участковых избирательных комиссий об итогах голосования                                                                                                                                          </t>
  </si>
  <si>
    <t>Незамедлительно после подписания протокола об итогах голосования</t>
  </si>
  <si>
    <t xml:space="preserve">Определение результатов выборов по </t>
  </si>
  <si>
    <t>Окружные</t>
  </si>
  <si>
    <t>одномандатному (многомандатному) избирательному округу</t>
  </si>
  <si>
    <t>Выдача заверенных копий протоколов окружной избирательной комиссии о результатах выборов</t>
  </si>
  <si>
    <t>Незамедлительно после подписания протокола о результатах выборов</t>
  </si>
  <si>
    <t>Определение общих результатов выборов</t>
  </si>
  <si>
    <t>Опубликование решения об определении общих результатов выборов</t>
  </si>
  <si>
    <t>Не позднее чем через пять дней со дня его принятия</t>
  </si>
  <si>
    <t xml:space="preserve">Направление зарегистрированным кандидатам, избранным депутатами, письменного извещения о принятии решения о результатах выборов </t>
  </si>
  <si>
    <t>После принятия решения</t>
  </si>
  <si>
    <t>Представление в окружную избирательную комиссию копии приказа (иного документа) об освобождении избранного кандидата от обязанностей, несовместимых со статусом депутата, либо копии документа, удостоверяющего подачу в установленный срок заявления об освобождении от таких обязанностей</t>
  </si>
  <si>
    <t>В пятидневный срок после извещения окружной избирательной комиссией</t>
  </si>
  <si>
    <t>Зарегистрированные кандидаты, избранные депутатами</t>
  </si>
  <si>
    <t>Регистрация избранных депутатов, выдача удостоверений об избрании</t>
  </si>
  <si>
    <t>После официального опубликования общих результатов выборов и представления зарегистрированным кандидатом копии приказа (иного документа) об освобождении от обязанностей, несовместимых со статусом депутата</t>
  </si>
  <si>
    <t xml:space="preserve">Направление общих данных о результатах выборов по соответствующим избирательным округам в средства массовой информации </t>
  </si>
  <si>
    <t>В течение одних суток после определения результатов выборов</t>
  </si>
  <si>
    <t xml:space="preserve">Официальное опубликование результатов </t>
  </si>
  <si>
    <t xml:space="preserve">выборов, а также данных о числе голосов избирателей, полученных каждым из зарегистрированных по одномандатному (многомандатному) избирательному округу кандидатов </t>
  </si>
  <si>
    <t xml:space="preserve">Официальное опубликование </t>
  </si>
  <si>
    <t>(обнародование) полных данных о результатах выборов</t>
  </si>
  <si>
    <t xml:space="preserve">Участковая избирательая комиссия </t>
  </si>
  <si>
    <t xml:space="preserve">Выдвижение канидатов избирательными </t>
  </si>
  <si>
    <t xml:space="preserve">объединениями </t>
  </si>
  <si>
    <t xml:space="preserve">Самовыдвижение кандидатов </t>
  </si>
  <si>
    <t>комиссию муниципального образования  документов о выдвижении кандидатов, самовыдвижении кандидатов</t>
  </si>
  <si>
    <t>представитель избирательного объединения, кандидат</t>
  </si>
  <si>
    <t>Выдача уполномоченному представителю избирательного объединения, кандидату письменного подтверждения получения документов о выдвижении</t>
  </si>
  <si>
    <t>Незамедлительно после приема документов</t>
  </si>
  <si>
    <t>Со дня, следующего за днем уведомления  избирательной комиссии муниципального образования о выдвижении кандидата и представления документов</t>
  </si>
  <si>
    <t>Представление в избирательную комиссию  муниципального образоания результатов проверки достоверности данных и сведений, предоставленных кандидатами</t>
  </si>
  <si>
    <t>Представление  в избирательную комиссию муниципального образования</t>
  </si>
  <si>
    <t>документов для регистрации кандидата</t>
  </si>
  <si>
    <t xml:space="preserve">Реализация права на внесение уточнений и дополнений в представленные в избирательную комиссию документы для выдвижения и регистрации </t>
  </si>
  <si>
    <t>Принятие решения о регистрации кандидата</t>
  </si>
  <si>
    <t>Передача в средства массовой информации сведений о зарегистрированных кандидатах</t>
  </si>
  <si>
    <t>Представление в избирательную комиссию муниципального образования заверенной копии приказа (распоряжения) об освобождении кандидата на время его участия в выборах от выполнения должностных или служебных обязанностей</t>
  </si>
  <si>
    <t xml:space="preserve">Назначение доверенных лиц </t>
  </si>
  <si>
    <t>В течение 5 дней со дня поступления письменного заявления кандидата либо представления избирательного объединения о назначении доверенных лиц и заявлений граждан о согласии быть доверенным лицом</t>
  </si>
  <si>
    <t>Реализация права кандидата</t>
  </si>
  <si>
    <t xml:space="preserve">Кандадат </t>
  </si>
  <si>
    <t>снять свою кандадатуру</t>
  </si>
  <si>
    <t>при наличии вынуждающих обстоятельств, не позднее</t>
  </si>
  <si>
    <t>объединения отозвать выдвинутого им кандидата</t>
  </si>
  <si>
    <t>федерального органа исполнительной власти, уполномоченного на осуществление функций по регистрации СМИ, списка организаций телерадиовещания и периодических печатных изданий, учредителями (соучредителями) которых или учредителями (соучредителями) редакций которых на день официального опубликования решения о назначении выборов являются органы местного самоуправления и муниципальные организации, и (или) которым за год, предшествующий дню официального опубликования решения о назначении выборов, выделялись бюджетные ассигнования из местного бюджета на их функционирование (в том числе в форме субсидий) с указанием сведений о виде и об объеме таких ассигнований, и (или) в уставном (складочном) капитале которых на день официального опубликования решения о назначении выборов имеется доля (вклад) муниципального образования</t>
  </si>
  <si>
    <t>начинается со дня принятия им решения о выдвижении кандидата и заканчивается в ноль часов</t>
  </si>
  <si>
    <t>для кандидата</t>
  </si>
  <si>
    <t>начинается со дня представления в избирательную комиссию муниципального образования заявления о согласии баллотироваться и заканчивается в ноль часов</t>
  </si>
  <si>
    <t>менее чем в одном муниципальном периодическом печатном издании, а также размещение ее  в информационно-телекоммуникационной сети «Интернет»</t>
  </si>
  <si>
    <t>выдвинувшие зарегистрированных кандидатов</t>
  </si>
  <si>
    <t>других условиях оплаты эфирного времени, печатной площади, услуг по размещению агитационных материалов, представление указанных сведений с уведомлением о готовности предоставить эфирное время, печатную площадь, услуг по размещению агитационных материалов в сетевом издании в избирательную муниципального образования</t>
  </si>
  <si>
    <t>Проведение жеребьевки в целях определения даты и времени выхода в эфир платных предвыборных агитационных материалов  зарегистрированных</t>
  </si>
  <si>
    <t xml:space="preserve">Муниципальные организации телерадиовещания, а также государственные </t>
  </si>
  <si>
    <t xml:space="preserve">кандидатов </t>
  </si>
  <si>
    <t xml:space="preserve">Редакции муниципальных периодических печатных изданий с    </t>
  </si>
  <si>
    <t>участием зарегистрированных кандидатов</t>
  </si>
  <si>
    <t xml:space="preserve">Редакции муниципальных периодических печатных изданий,  </t>
  </si>
  <si>
    <t>зарегистрированным  кандидатам платной печатной площади</t>
  </si>
  <si>
    <t xml:space="preserve">выходящих не реже одного раза в неделю с участием зарегистрированных кандидатов, подавшие заявку на участие в жеребьевке </t>
  </si>
  <si>
    <t>Реализация права зарегистрированных кандидатов отказаться после проведения жеребьевки от использования предоставленной им для проведения предвыборной агитации  печатной площади, сообщив об этом  редакции соответствующего периодического печатного издания</t>
  </si>
  <si>
    <t>Рассмотрение заявок на выделение помещений, находящихся в государственной или муниципальной собственности, для проведения встреч зарегистрированных кандидатов, их доверенных лиц с избирателями</t>
  </si>
  <si>
    <t>Уведомление в письменной форме избирательной комиссии муниципального образования о факте предоставления помещения, находящегося в государственной или муниципальной собственности, об условиях, на которых оно было предоставлено, а также о том, когда это помещение может быть предоставлено в течение агитационного периода другим зарегистрированным кандидатам</t>
  </si>
  <si>
    <t>Размещение в сети Интернет информации, содержащейся в уведомлении о факте предоставления зарегистрированному кандидату помещения или информирование об этом других зарегистрированных кандидатов иным способом</t>
  </si>
  <si>
    <t>Командир воинской части совместно с избирательной комиссией муниципального образования</t>
  </si>
  <si>
    <t xml:space="preserve">Опубликование сведений о размере  </t>
  </si>
  <si>
    <t xml:space="preserve">(в валюте Российской Федерации) и других условиях оплаты работ (услуг) по изготовлению печатных агитационных материалов. Представление в избирательную комиссию муниципального образования указанных сведений, а также сведений, содержащих наименование, юридический адрес и идентификационный номер налогоплательщика организации (фамилию, имя и отчество индивидуального предпринимателя, наименование субъекта РФ, района, города, иного населенного пункта, где находится его место жительства)
</t>
  </si>
  <si>
    <t>Представление экземпляров печатных агитационных материалов или их копий, экземпляров аудиовизуальных агитационных материалов, фотографий или экземпляры иных агитационных материалов в избирательную комиссию муниципального образования</t>
  </si>
  <si>
    <t xml:space="preserve">комиссию муниципального образования данных учета объемов и стоимости предоставленного эфирного времени и печатной площади, объемов и стоимости услуг по размещению агитационных материалов в сетевых изданиях
</t>
  </si>
  <si>
    <t>предоставлении платного эфирного времени, бесплатной и платной печатной площади, предоставлении услуг по размещению агитационных материалов в сетевых изданиях</t>
  </si>
  <si>
    <t xml:space="preserve">телерадиовещания, редакции периодических печатных изданий, редакции сетевых изданий  </t>
  </si>
  <si>
    <t xml:space="preserve">комиссия муниципального образования </t>
  </si>
  <si>
    <t>комиссию муниципального образования финансовых отчетов о поступлении и расходовании средств местного бюджета, выделенных на подготовку и проведение выборов</t>
  </si>
  <si>
    <t>Выдача кандидату документа для открытия специального избирательного счета</t>
  </si>
  <si>
    <t>В течение трех дней после получения уведомления о выдвижении кандидата</t>
  </si>
  <si>
    <t>Открытие  кандидатом специального избирательного счета</t>
  </si>
  <si>
    <t xml:space="preserve">В период после уведомления избирательной комиссии муниципального образования о своем выдвижении (самовыдвижении) и до представления документов для регистрации </t>
  </si>
  <si>
    <t>Представление в избирательную комиссию муниципального образования финансовых отчетов:</t>
  </si>
  <si>
    <t>Направление в средства массовой информации копий  финансовых отчетов для опубликования</t>
  </si>
  <si>
    <t>Избирательная комисия муниципального образования</t>
  </si>
  <si>
    <t xml:space="preserve">Опубликование копий  финансовых отчетов </t>
  </si>
  <si>
    <t>Периодически, по требованию избирательной комиссии муниципального образования</t>
  </si>
  <si>
    <t>иные кредитные организации, в котором (в которой) открыт специальный изирательный счет, по представлению избирательной комиссии муниципального образования, а по соответствующему избирательному фонду также по требованию кандидата</t>
  </si>
  <si>
    <t xml:space="preserve">Кандидаты </t>
  </si>
  <si>
    <t>бюллетеня, порядка осуществления контроля за изготовлением избирательных бюллетеней</t>
  </si>
  <si>
    <t xml:space="preserve">бюллетеня и числа изготавливаемых избирательных бюллетеней </t>
  </si>
  <si>
    <t>организация  по решению избирательной комиссии муниципального образования</t>
  </si>
  <si>
    <t>Принятие решения о времени и месте передачи избирательных бюллетеней для голосования от полиграфической организации избирательной муниципального образования</t>
  </si>
  <si>
    <t>работы избирательных комиссий, организующих досрочное голосование</t>
  </si>
  <si>
    <t xml:space="preserve">Принятие решений о графике дежурств </t>
  </si>
  <si>
    <t>членов участковых избирательных комиссий</t>
  </si>
  <si>
    <t>В помещении избирательной комиссии</t>
  </si>
  <si>
    <t xml:space="preserve">муниципального образования </t>
  </si>
  <si>
    <t xml:space="preserve">Определение результатов выборов </t>
  </si>
  <si>
    <t>Выдача заверенных копий протокола  избирательной комиссии муниципального образования о результатах выборов</t>
  </si>
  <si>
    <t xml:space="preserve">Направление зарегистрированному кандидату, избранному главой муниципального образования, письменного извещения о принятии решения о результатах выборов </t>
  </si>
  <si>
    <t>Представление в избирательную комиссию муниципального образования копии приказа (иного документа) об освобождении избранного кандидата от обязанностей, несовместимых со статусом выборного должностного лица, либо копии документа, удостоверяющего подачу в установленный срок заявления об освобождении от таких обязанностей</t>
  </si>
  <si>
    <t>В пятидневный срок после извещения избирательной комиссией муниципального образования</t>
  </si>
  <si>
    <t>Зарегистрированный кандидат, признанный избранным главой муниципального образования</t>
  </si>
  <si>
    <t>Регистрация избранного главы муниципального образования и выдача удостоверения об избрании</t>
  </si>
  <si>
    <t>После официального опубликования общих результатов выборов и представления зарегистрированным кандидатом копии приказа (иного документа) об освобождении от обязанностей, несовместимых со статусом выборного должностного лица</t>
  </si>
  <si>
    <t xml:space="preserve">Направление общих данных о результатах выборов в средства массовой информации </t>
  </si>
  <si>
    <t>выборов, а также данных о числе голосов избирателей, полученных каждым из зарегистрированных кандидатов</t>
  </si>
  <si>
    <t xml:space="preserve">Календарный план
мероприятий по подготовке и проведению выборов главы муниципального образования "_______________________________________"                                                                      утвержден постановлением ИК МО №_____  от 20.06.2019г.
</t>
  </si>
  <si>
    <t xml:space="preserve">Календарный план мероприятий по подготовке  и проведению выборов главы МО "Село Болхуны" утвержден постановлением ИКМО №21   от 20.06.2019г.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</si>
</sst>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2"/>
      <name val="Times New Roman"/>
      <family val="1"/>
      <charset val="204"/>
    </font>
    <font>
      <sz val="11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left" wrapText="1"/>
    </xf>
    <xf numFmtId="164" fontId="3" fillId="0" borderId="0" xfId="0" applyNumberFormat="1" applyFont="1" applyAlignment="1">
      <alignment horizontal="left"/>
    </xf>
    <xf numFmtId="0" fontId="1" fillId="0" borderId="0" xfId="0" applyFont="1" applyAlignment="1">
      <alignment wrapText="1"/>
    </xf>
    <xf numFmtId="0" fontId="2" fillId="0" borderId="0" xfId="0" applyFont="1" applyBorder="1"/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/>
    <xf numFmtId="0" fontId="1" fillId="0" borderId="0" xfId="0" applyFont="1"/>
    <xf numFmtId="0" fontId="2" fillId="0" borderId="5" xfId="0" applyFont="1" applyBorder="1" applyAlignment="1">
      <alignment vertical="top"/>
    </xf>
    <xf numFmtId="164" fontId="2" fillId="0" borderId="6" xfId="0" applyNumberFormat="1" applyFont="1" applyBorder="1" applyAlignment="1">
      <alignment horizontal="left"/>
    </xf>
    <xf numFmtId="0" fontId="2" fillId="0" borderId="6" xfId="0" applyFont="1" applyBorder="1" applyAlignment="1">
      <alignment wrapText="1"/>
    </xf>
    <xf numFmtId="164" fontId="2" fillId="0" borderId="7" xfId="0" applyNumberFormat="1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0" borderId="5" xfId="0" applyFont="1" applyBorder="1"/>
    <xf numFmtId="0" fontId="2" fillId="0" borderId="3" xfId="0" applyFont="1" applyBorder="1" applyAlignment="1">
      <alignment horizontal="left" vertical="top" wrapText="1"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vertical="top" wrapText="1"/>
    </xf>
    <xf numFmtId="0" fontId="2" fillId="0" borderId="7" xfId="0" applyFont="1" applyBorder="1" applyAlignment="1">
      <alignment wrapText="1"/>
    </xf>
    <xf numFmtId="0" fontId="2" fillId="0" borderId="7" xfId="0" applyFont="1" applyBorder="1" applyAlignment="1">
      <alignment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 wrapText="1"/>
    </xf>
    <xf numFmtId="0" fontId="2" fillId="0" borderId="7" xfId="0" applyFont="1" applyBorder="1" applyAlignment="1">
      <alignment vertical="top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164" fontId="2" fillId="0" borderId="7" xfId="0" applyNumberFormat="1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164" fontId="2" fillId="0" borderId="6" xfId="0" applyNumberFormat="1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164" fontId="2" fillId="0" borderId="7" xfId="0" applyNumberFormat="1" applyFont="1" applyBorder="1" applyAlignment="1">
      <alignment horizontal="left" wrapText="1"/>
    </xf>
    <xf numFmtId="164" fontId="2" fillId="0" borderId="5" xfId="0" applyNumberFormat="1" applyFont="1" applyBorder="1" applyAlignment="1">
      <alignment horizontal="left" vertical="top" wrapText="1"/>
    </xf>
    <xf numFmtId="0" fontId="2" fillId="0" borderId="6" xfId="0" applyFont="1" applyBorder="1"/>
    <xf numFmtId="164" fontId="2" fillId="0" borderId="6" xfId="0" applyNumberFormat="1" applyFont="1" applyBorder="1" applyAlignment="1">
      <alignment horizontal="left" vertical="top"/>
    </xf>
    <xf numFmtId="14" fontId="2" fillId="0" borderId="5" xfId="0" applyNumberFormat="1" applyFont="1" applyBorder="1"/>
    <xf numFmtId="0" fontId="2" fillId="0" borderId="6" xfId="0" applyFont="1" applyBorder="1" applyAlignment="1">
      <alignment vertical="top"/>
    </xf>
    <xf numFmtId="0" fontId="2" fillId="0" borderId="0" xfId="0" applyFont="1" applyAlignment="1">
      <alignment vertical="top" wrapText="1"/>
    </xf>
    <xf numFmtId="164" fontId="2" fillId="0" borderId="7" xfId="0" applyNumberFormat="1" applyFont="1" applyBorder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wrapText="1"/>
    </xf>
    <xf numFmtId="0" fontId="2" fillId="0" borderId="5" xfId="0" applyFont="1" applyFill="1" applyBorder="1" applyAlignment="1">
      <alignment horizontal="left" vertical="top" wrapText="1"/>
    </xf>
    <xf numFmtId="0" fontId="7" fillId="0" borderId="5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164" fontId="7" fillId="0" borderId="7" xfId="0" applyNumberFormat="1" applyFont="1" applyBorder="1" applyAlignment="1">
      <alignment horizontal="left" vertical="top" wrapText="1"/>
    </xf>
    <xf numFmtId="0" fontId="2" fillId="0" borderId="8" xfId="0" applyFont="1" applyBorder="1" applyAlignment="1">
      <alignment vertical="top" wrapText="1"/>
    </xf>
    <xf numFmtId="164" fontId="2" fillId="0" borderId="9" xfId="0" applyNumberFormat="1" applyFont="1" applyBorder="1" applyAlignment="1">
      <alignment horizontal="left" vertical="top" wrapText="1"/>
    </xf>
    <xf numFmtId="0" fontId="0" fillId="0" borderId="5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2" fillId="0" borderId="5" xfId="0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2" fillId="0" borderId="5" xfId="0" applyFont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6" xfId="0" applyBorder="1" applyAlignment="1">
      <alignment vertical="top" wrapText="1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2" fillId="0" borderId="5" xfId="0" applyFont="1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2" fillId="0" borderId="5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7" xfId="0" applyBorder="1" applyAlignment="1"/>
    <xf numFmtId="0" fontId="2" fillId="0" borderId="5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2" fillId="0" borderId="6" xfId="0" applyFont="1" applyBorder="1" applyAlignment="1">
      <alignment horizontal="left" vertical="top"/>
    </xf>
    <xf numFmtId="0" fontId="0" fillId="0" borderId="7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15"/>
  <sheetViews>
    <sheetView tabSelected="1" workbookViewId="0">
      <selection activeCell="F13" sqref="F13"/>
    </sheetView>
  </sheetViews>
  <sheetFormatPr defaultColWidth="9.140625" defaultRowHeight="15.75" x14ac:dyDescent="0.25"/>
  <cols>
    <col min="1" max="1" width="4.7109375" style="3" customWidth="1"/>
    <col min="2" max="2" width="42.140625" style="2" customWidth="1"/>
    <col min="3" max="3" width="22.28515625" style="2" customWidth="1"/>
    <col min="4" max="4" width="13.5703125" style="2" customWidth="1"/>
    <col min="5" max="16384" width="9.140625" style="2"/>
  </cols>
  <sheetData>
    <row r="1" spans="1:6" ht="37.15" customHeight="1" x14ac:dyDescent="0.25">
      <c r="A1" s="58" t="s">
        <v>435</v>
      </c>
      <c r="B1" s="59"/>
      <c r="C1" s="59"/>
      <c r="D1" s="59"/>
      <c r="E1" s="1"/>
      <c r="F1" s="1"/>
    </row>
    <row r="2" spans="1:6" ht="48" customHeight="1" x14ac:dyDescent="0.25">
      <c r="A2" s="59"/>
      <c r="B2" s="59"/>
      <c r="C2" s="59"/>
      <c r="D2" s="59"/>
      <c r="E2" s="1"/>
      <c r="F2" s="1"/>
    </row>
    <row r="3" spans="1:6" ht="31.5" x14ac:dyDescent="0.25">
      <c r="B3" s="4" t="s">
        <v>0</v>
      </c>
      <c r="C3" s="5">
        <v>43633</v>
      </c>
    </row>
    <row r="4" spans="1:6" ht="31.5" x14ac:dyDescent="0.25">
      <c r="B4" s="6" t="s">
        <v>1</v>
      </c>
      <c r="C4" s="5">
        <v>43635</v>
      </c>
      <c r="D4" s="7"/>
      <c r="E4" s="8"/>
    </row>
    <row r="5" spans="1:6" x14ac:dyDescent="0.25">
      <c r="B5" s="6" t="s">
        <v>2</v>
      </c>
      <c r="C5" s="5">
        <v>43716</v>
      </c>
    </row>
    <row r="7" spans="1:6" x14ac:dyDescent="0.25">
      <c r="A7" s="9" t="s">
        <v>3</v>
      </c>
      <c r="B7" s="10" t="s">
        <v>4</v>
      </c>
      <c r="C7" s="10" t="s">
        <v>5</v>
      </c>
      <c r="D7" s="10" t="s">
        <v>6</v>
      </c>
      <c r="E7" s="11"/>
    </row>
    <row r="8" spans="1:6" x14ac:dyDescent="0.25">
      <c r="A8" s="60" t="s">
        <v>7</v>
      </c>
      <c r="B8" s="61"/>
      <c r="C8" s="61"/>
      <c r="D8" s="62"/>
    </row>
    <row r="9" spans="1:6" x14ac:dyDescent="0.25">
      <c r="A9" s="63">
        <v>1</v>
      </c>
      <c r="B9" s="55" t="s">
        <v>8</v>
      </c>
      <c r="C9" s="12" t="s">
        <v>9</v>
      </c>
      <c r="D9" s="55" t="s">
        <v>10</v>
      </c>
    </row>
    <row r="10" spans="1:6" x14ac:dyDescent="0.25">
      <c r="A10" s="64"/>
      <c r="B10" s="65"/>
      <c r="C10" s="13">
        <f>C5-31</f>
        <v>43685</v>
      </c>
      <c r="D10" s="66"/>
    </row>
    <row r="11" spans="1:6" ht="63" x14ac:dyDescent="0.25">
      <c r="A11" s="64"/>
      <c r="B11" s="65"/>
      <c r="C11" s="14" t="s">
        <v>11</v>
      </c>
      <c r="D11" s="66"/>
    </row>
    <row r="12" spans="1:6" x14ac:dyDescent="0.25">
      <c r="A12" s="64"/>
      <c r="B12" s="56"/>
      <c r="C12" s="15">
        <f>C5-4</f>
        <v>43712</v>
      </c>
      <c r="D12" s="67"/>
    </row>
    <row r="13" spans="1:6" x14ac:dyDescent="0.25">
      <c r="A13" s="53">
        <v>2</v>
      </c>
      <c r="B13" s="55" t="s">
        <v>12</v>
      </c>
      <c r="C13" s="12" t="s">
        <v>9</v>
      </c>
      <c r="D13" s="57" t="s">
        <v>13</v>
      </c>
    </row>
    <row r="14" spans="1:6" x14ac:dyDescent="0.25">
      <c r="A14" s="54"/>
      <c r="B14" s="56"/>
      <c r="C14" s="15">
        <f>C5-41</f>
        <v>43675</v>
      </c>
      <c r="D14" s="54"/>
    </row>
    <row r="15" spans="1:6" ht="110.25" x14ac:dyDescent="0.25">
      <c r="A15" s="16">
        <v>3</v>
      </c>
      <c r="B15" s="17" t="s">
        <v>14</v>
      </c>
      <c r="C15" s="17" t="s">
        <v>15</v>
      </c>
      <c r="D15" s="17" t="s">
        <v>10</v>
      </c>
    </row>
    <row r="16" spans="1:6" x14ac:dyDescent="0.25">
      <c r="A16" s="68">
        <v>4</v>
      </c>
      <c r="B16" s="55" t="s">
        <v>16</v>
      </c>
      <c r="C16" s="18" t="s">
        <v>9</v>
      </c>
      <c r="D16" s="55" t="s">
        <v>17</v>
      </c>
    </row>
    <row r="17" spans="1:4" x14ac:dyDescent="0.25">
      <c r="A17" s="69"/>
      <c r="B17" s="65"/>
      <c r="C17" s="13">
        <f>C5-16</f>
        <v>43700</v>
      </c>
      <c r="D17" s="65"/>
    </row>
    <row r="18" spans="1:4" ht="31.5" x14ac:dyDescent="0.25">
      <c r="A18" s="69"/>
      <c r="B18" s="65"/>
      <c r="C18" s="14" t="s">
        <v>18</v>
      </c>
      <c r="D18" s="65"/>
    </row>
    <row r="19" spans="1:4" x14ac:dyDescent="0.25">
      <c r="A19" s="54"/>
      <c r="B19" s="56"/>
      <c r="C19" s="15">
        <f>C5-1</f>
        <v>43715</v>
      </c>
      <c r="D19" s="56"/>
    </row>
    <row r="20" spans="1:4" x14ac:dyDescent="0.25">
      <c r="A20" s="60" t="s">
        <v>19</v>
      </c>
      <c r="B20" s="61"/>
      <c r="C20" s="61"/>
      <c r="D20" s="62"/>
    </row>
    <row r="21" spans="1:4" x14ac:dyDescent="0.25">
      <c r="A21" s="68">
        <v>5</v>
      </c>
      <c r="B21" s="70" t="s">
        <v>20</v>
      </c>
      <c r="C21" s="12" t="s">
        <v>9</v>
      </c>
      <c r="D21" s="70" t="s">
        <v>21</v>
      </c>
    </row>
    <row r="22" spans="1:4" x14ac:dyDescent="0.25">
      <c r="A22" s="54"/>
      <c r="B22" s="71"/>
      <c r="C22" s="15">
        <f>C5-11</f>
        <v>43705</v>
      </c>
      <c r="D22" s="72"/>
    </row>
    <row r="23" spans="1:4" x14ac:dyDescent="0.25">
      <c r="A23" s="68">
        <v>6</v>
      </c>
      <c r="B23" s="73" t="s">
        <v>22</v>
      </c>
      <c r="C23" s="12" t="s">
        <v>9</v>
      </c>
      <c r="D23" s="55" t="s">
        <v>23</v>
      </c>
    </row>
    <row r="24" spans="1:4" x14ac:dyDescent="0.25">
      <c r="A24" s="54"/>
      <c r="B24" s="74"/>
      <c r="C24" s="15">
        <f>C5-1</f>
        <v>43715</v>
      </c>
      <c r="D24" s="56"/>
    </row>
    <row r="25" spans="1:4" ht="47.25" x14ac:dyDescent="0.25">
      <c r="A25" s="16">
        <v>7</v>
      </c>
      <c r="B25" s="19" t="s">
        <v>24</v>
      </c>
      <c r="C25" s="16" t="str">
        <f>"С "&amp;LOWER(SUBSTITUTE(SUBSTITUTE(SUBSTITUTE(TEXT(C5-11,"ДД ММММ ГГГГ"),"ь","я",1),"т ","та ",1),"й","я",1))&amp;" г."</f>
        <v>С 28 августа 2019 г.</v>
      </c>
      <c r="D25" s="17" t="s">
        <v>25</v>
      </c>
    </row>
    <row r="26" spans="1:4" ht="31.5" x14ac:dyDescent="0.25">
      <c r="A26" s="68">
        <v>8</v>
      </c>
      <c r="B26" s="20" t="s">
        <v>26</v>
      </c>
      <c r="C26" s="18" t="s">
        <v>9</v>
      </c>
      <c r="D26" s="21" t="s">
        <v>27</v>
      </c>
    </row>
    <row r="27" spans="1:4" ht="31.5" x14ac:dyDescent="0.25">
      <c r="A27" s="54"/>
      <c r="B27" s="22" t="s">
        <v>28</v>
      </c>
      <c r="C27" s="15">
        <f>C5-1</f>
        <v>43715</v>
      </c>
      <c r="D27" s="23" t="s">
        <v>29</v>
      </c>
    </row>
    <row r="28" spans="1:4" x14ac:dyDescent="0.25">
      <c r="A28" s="68">
        <v>9</v>
      </c>
      <c r="B28" s="20" t="s">
        <v>30</v>
      </c>
      <c r="C28" s="18" t="s">
        <v>9</v>
      </c>
      <c r="D28" s="21" t="s">
        <v>31</v>
      </c>
    </row>
    <row r="29" spans="1:4" ht="31.5" x14ac:dyDescent="0.25">
      <c r="A29" s="54"/>
      <c r="B29" s="22" t="s">
        <v>32</v>
      </c>
      <c r="C29" s="15">
        <f>C5-1</f>
        <v>43715</v>
      </c>
      <c r="D29" s="23" t="s">
        <v>33</v>
      </c>
    </row>
    <row r="30" spans="1:4" x14ac:dyDescent="0.25">
      <c r="A30" s="60" t="s">
        <v>34</v>
      </c>
      <c r="B30" s="61"/>
      <c r="C30" s="61"/>
      <c r="D30" s="62"/>
    </row>
    <row r="31" spans="1:4" ht="31.5" x14ac:dyDescent="0.25">
      <c r="A31" s="68">
        <v>10</v>
      </c>
      <c r="B31" s="24" t="s">
        <v>35</v>
      </c>
      <c r="C31" s="25" t="s">
        <v>9</v>
      </c>
      <c r="D31" s="24" t="s">
        <v>36</v>
      </c>
    </row>
    <row r="32" spans="1:4" ht="189" x14ac:dyDescent="0.25">
      <c r="A32" s="54"/>
      <c r="B32" s="26" t="s">
        <v>37</v>
      </c>
      <c r="C32" s="15">
        <f>C4+3</f>
        <v>43638</v>
      </c>
      <c r="D32" s="26" t="s">
        <v>38</v>
      </c>
    </row>
    <row r="33" spans="1:4" x14ac:dyDescent="0.25">
      <c r="A33" s="68">
        <v>11</v>
      </c>
      <c r="B33" s="70" t="s">
        <v>39</v>
      </c>
      <c r="C33" s="18" t="str">
        <f>"С "&amp;LOWER(SUBSTITUTE(SUBSTITUTE(SUBSTITUTE(TEXT(C4+1,"ДД ММММ ГГГГ"),"ь","я",1),"т ","та ",1),"й","я",1))&amp;" г."</f>
        <v>С 20 июня 2019 г.</v>
      </c>
      <c r="D33" s="55" t="s">
        <v>40</v>
      </c>
    </row>
    <row r="34" spans="1:4" x14ac:dyDescent="0.25">
      <c r="A34" s="54"/>
      <c r="B34" s="71"/>
      <c r="C34" s="27" t="str">
        <f>"по "&amp;LOWER(SUBSTITUTE(SUBSTITUTE(SUBSTITUTE(TEXT(C4+25,"ДД ММММ ГГГГ"),"ь","я",1),"т ","та ",1),"й","я",1))&amp;" г."</f>
        <v>по 14 июля 2019 г.</v>
      </c>
      <c r="D34" s="56"/>
    </row>
    <row r="35" spans="1:4" x14ac:dyDescent="0.25">
      <c r="A35" s="68">
        <v>12</v>
      </c>
      <c r="B35" s="55" t="s">
        <v>41</v>
      </c>
      <c r="C35" s="18" t="str">
        <f>"С "&amp;LOWER(SUBSTITUTE(SUBSTITUTE(SUBSTITUTE(TEXT(C4+1,"ДД ММММ ГГГГ"),"ь","я",1),"т ","та ",1),"й","я",1))&amp;" г."</f>
        <v>С 20 июня 2019 г.</v>
      </c>
      <c r="D35" s="55" t="s">
        <v>42</v>
      </c>
    </row>
    <row r="36" spans="1:4" x14ac:dyDescent="0.25">
      <c r="A36" s="54"/>
      <c r="B36" s="56"/>
      <c r="C36" s="27" t="str">
        <f>"по "&amp;LOWER(SUBSTITUTE(SUBSTITUTE(SUBSTITUTE(TEXT(C4+31,"ДД ММММ ГГГГ"),"ь","я",1),"т ","та ",1),"й","я",1))&amp;" г."</f>
        <v>по 20 июля 2019 г.</v>
      </c>
      <c r="D36" s="56"/>
    </row>
    <row r="37" spans="1:4" x14ac:dyDescent="0.25">
      <c r="A37" s="68">
        <v>13</v>
      </c>
      <c r="B37" s="24" t="s">
        <v>43</v>
      </c>
      <c r="C37" s="25" t="s">
        <v>44</v>
      </c>
      <c r="D37" s="24" t="s">
        <v>45</v>
      </c>
    </row>
    <row r="38" spans="1:4" ht="94.5" x14ac:dyDescent="0.25">
      <c r="A38" s="54"/>
      <c r="B38" s="26" t="s">
        <v>46</v>
      </c>
      <c r="C38" s="15">
        <f>C4+25</f>
        <v>43660</v>
      </c>
      <c r="D38" s="26" t="s">
        <v>47</v>
      </c>
    </row>
    <row r="39" spans="1:4" ht="78.75" x14ac:dyDescent="0.25">
      <c r="A39" s="16">
        <v>14</v>
      </c>
      <c r="B39" s="28" t="s">
        <v>48</v>
      </c>
      <c r="C39" s="29" t="s">
        <v>49</v>
      </c>
      <c r="D39" s="29" t="s">
        <v>50</v>
      </c>
    </row>
    <row r="40" spans="1:4" ht="110.25" x14ac:dyDescent="0.25">
      <c r="A40" s="16">
        <v>15</v>
      </c>
      <c r="B40" s="29" t="s">
        <v>51</v>
      </c>
      <c r="C40" s="29" t="s">
        <v>52</v>
      </c>
      <c r="D40" s="29" t="s">
        <v>50</v>
      </c>
    </row>
    <row r="41" spans="1:4" ht="126" x14ac:dyDescent="0.25">
      <c r="A41" s="16">
        <v>16</v>
      </c>
      <c r="B41" s="29" t="s">
        <v>53</v>
      </c>
      <c r="C41" s="29" t="s">
        <v>52</v>
      </c>
      <c r="D41" s="29" t="s">
        <v>50</v>
      </c>
    </row>
    <row r="42" spans="1:4" ht="126" x14ac:dyDescent="0.25">
      <c r="A42" s="16">
        <v>17</v>
      </c>
      <c r="B42" s="29" t="s">
        <v>54</v>
      </c>
      <c r="C42" s="29" t="s">
        <v>55</v>
      </c>
      <c r="D42" s="29" t="s">
        <v>56</v>
      </c>
    </row>
    <row r="43" spans="1:4" ht="141.75" x14ac:dyDescent="0.25">
      <c r="A43" s="16">
        <v>18</v>
      </c>
      <c r="B43" s="29" t="s">
        <v>57</v>
      </c>
      <c r="C43" s="29" t="s">
        <v>58</v>
      </c>
      <c r="D43" s="29" t="s">
        <v>59</v>
      </c>
    </row>
    <row r="44" spans="1:4" ht="78.75" x14ac:dyDescent="0.25">
      <c r="A44" s="16">
        <v>19</v>
      </c>
      <c r="B44" s="17" t="s">
        <v>60</v>
      </c>
      <c r="C44" s="17" t="s">
        <v>61</v>
      </c>
      <c r="D44" s="17" t="s">
        <v>62</v>
      </c>
    </row>
    <row r="45" spans="1:4" ht="173.25" x14ac:dyDescent="0.25">
      <c r="A45" s="16">
        <v>20</v>
      </c>
      <c r="B45" s="17" t="s">
        <v>63</v>
      </c>
      <c r="C45" s="17" t="s">
        <v>64</v>
      </c>
      <c r="D45" s="17" t="s">
        <v>65</v>
      </c>
    </row>
    <row r="46" spans="1:4" ht="47.25" x14ac:dyDescent="0.25">
      <c r="A46" s="75">
        <v>21</v>
      </c>
      <c r="B46" s="14" t="s">
        <v>66</v>
      </c>
      <c r="C46" s="14" t="s">
        <v>67</v>
      </c>
      <c r="D46" s="30" t="s">
        <v>59</v>
      </c>
    </row>
    <row r="47" spans="1:4" ht="47.25" x14ac:dyDescent="0.25">
      <c r="A47" s="54"/>
      <c r="B47" s="22" t="s">
        <v>68</v>
      </c>
      <c r="C47" s="31">
        <f>C4+31</f>
        <v>43666</v>
      </c>
      <c r="D47" s="22"/>
    </row>
    <row r="48" spans="1:4" ht="173.25" x14ac:dyDescent="0.25">
      <c r="A48" s="16">
        <v>22</v>
      </c>
      <c r="B48" s="29" t="s">
        <v>69</v>
      </c>
      <c r="C48" s="29" t="s">
        <v>70</v>
      </c>
      <c r="D48" s="29" t="s">
        <v>71</v>
      </c>
    </row>
    <row r="49" spans="1:4" ht="126" x14ac:dyDescent="0.25">
      <c r="A49" s="32">
        <v>23</v>
      </c>
      <c r="B49" s="17" t="s">
        <v>72</v>
      </c>
      <c r="C49" s="17" t="s">
        <v>73</v>
      </c>
      <c r="D49" s="17" t="s">
        <v>74</v>
      </c>
    </row>
    <row r="50" spans="1:4" ht="94.5" x14ac:dyDescent="0.25">
      <c r="A50" s="16">
        <v>24</v>
      </c>
      <c r="B50" s="29" t="s">
        <v>75</v>
      </c>
      <c r="C50" s="29" t="s">
        <v>76</v>
      </c>
      <c r="D50" s="29" t="s">
        <v>77</v>
      </c>
    </row>
    <row r="51" spans="1:4" ht="78.75" x14ac:dyDescent="0.25">
      <c r="A51" s="16">
        <v>25</v>
      </c>
      <c r="B51" s="17" t="s">
        <v>78</v>
      </c>
      <c r="C51" s="17" t="s">
        <v>79</v>
      </c>
      <c r="D51" s="17" t="s">
        <v>80</v>
      </c>
    </row>
    <row r="52" spans="1:4" x14ac:dyDescent="0.25">
      <c r="A52" s="60" t="s">
        <v>81</v>
      </c>
      <c r="B52" s="61"/>
      <c r="C52" s="61"/>
      <c r="D52" s="62"/>
    </row>
    <row r="53" spans="1:4" ht="173.25" x14ac:dyDescent="0.25">
      <c r="A53" s="16">
        <v>26</v>
      </c>
      <c r="B53" s="17" t="s">
        <v>82</v>
      </c>
      <c r="C53" s="17" t="s">
        <v>83</v>
      </c>
      <c r="D53" s="17" t="s">
        <v>84</v>
      </c>
    </row>
    <row r="54" spans="1:4" ht="94.5" x14ac:dyDescent="0.25">
      <c r="A54" s="16">
        <v>27</v>
      </c>
      <c r="B54" s="17" t="s">
        <v>85</v>
      </c>
      <c r="C54" s="17" t="s">
        <v>86</v>
      </c>
      <c r="D54" s="17" t="s">
        <v>87</v>
      </c>
    </row>
    <row r="55" spans="1:4" ht="220.5" x14ac:dyDescent="0.25">
      <c r="A55" s="16">
        <v>28</v>
      </c>
      <c r="B55" s="17" t="s">
        <v>88</v>
      </c>
      <c r="C55" s="17" t="s">
        <v>89</v>
      </c>
      <c r="D55" s="17" t="s">
        <v>62</v>
      </c>
    </row>
    <row r="56" spans="1:4" ht="31.5" x14ac:dyDescent="0.25">
      <c r="A56" s="25">
        <v>29</v>
      </c>
      <c r="B56" s="21" t="s">
        <v>90</v>
      </c>
      <c r="C56" s="24" t="s">
        <v>9</v>
      </c>
      <c r="D56" s="24" t="s">
        <v>91</v>
      </c>
    </row>
    <row r="57" spans="1:4" x14ac:dyDescent="0.25">
      <c r="A57" s="33"/>
      <c r="B57" s="14" t="s">
        <v>92</v>
      </c>
      <c r="C57" s="34">
        <f>C5-6</f>
        <v>43710</v>
      </c>
      <c r="D57" s="14" t="s">
        <v>93</v>
      </c>
    </row>
    <row r="58" spans="1:4" ht="63" x14ac:dyDescent="0.25">
      <c r="A58" s="33"/>
      <c r="B58" s="35" t="s">
        <v>94</v>
      </c>
      <c r="C58" s="14" t="s">
        <v>95</v>
      </c>
      <c r="D58" s="30" t="s">
        <v>96</v>
      </c>
    </row>
    <row r="59" spans="1:4" x14ac:dyDescent="0.25">
      <c r="A59" s="32"/>
      <c r="B59" s="22"/>
      <c r="C59" s="36">
        <f>C5-2</f>
        <v>43714</v>
      </c>
      <c r="D59" s="22"/>
    </row>
    <row r="60" spans="1:4" x14ac:dyDescent="0.25">
      <c r="A60" s="25">
        <v>30</v>
      </c>
      <c r="B60" s="20" t="s">
        <v>97</v>
      </c>
      <c r="C60" s="24" t="s">
        <v>9</v>
      </c>
      <c r="D60" s="20" t="s">
        <v>98</v>
      </c>
    </row>
    <row r="61" spans="1:4" ht="31.5" x14ac:dyDescent="0.25">
      <c r="A61" s="33"/>
      <c r="B61" s="35" t="s">
        <v>99</v>
      </c>
      <c r="C61" s="34">
        <f>C5-6</f>
        <v>43710</v>
      </c>
      <c r="D61" s="35" t="s">
        <v>100</v>
      </c>
    </row>
    <row r="62" spans="1:4" x14ac:dyDescent="0.25">
      <c r="A62" s="60" t="s">
        <v>101</v>
      </c>
      <c r="B62" s="61"/>
      <c r="C62" s="61"/>
      <c r="D62" s="62"/>
    </row>
    <row r="63" spans="1:4" ht="31.5" x14ac:dyDescent="0.25">
      <c r="A63" s="25">
        <v>31</v>
      </c>
      <c r="B63" s="21" t="s">
        <v>102</v>
      </c>
      <c r="C63" s="21" t="s">
        <v>9</v>
      </c>
      <c r="D63" s="24" t="s">
        <v>103</v>
      </c>
    </row>
    <row r="64" spans="1:4" ht="409.5" x14ac:dyDescent="0.25">
      <c r="A64" s="32"/>
      <c r="B64" s="26" t="s">
        <v>104</v>
      </c>
      <c r="C64" s="31">
        <f>C4+5</f>
        <v>43640</v>
      </c>
      <c r="D64" s="26" t="s">
        <v>105</v>
      </c>
    </row>
    <row r="65" spans="1:4" ht="31.5" x14ac:dyDescent="0.25">
      <c r="A65" s="25">
        <v>32</v>
      </c>
      <c r="B65" s="20" t="s">
        <v>43</v>
      </c>
      <c r="C65" s="20" t="s">
        <v>9</v>
      </c>
      <c r="D65" s="20" t="s">
        <v>106</v>
      </c>
    </row>
    <row r="66" spans="1:4" ht="94.5" x14ac:dyDescent="0.25">
      <c r="A66" s="32"/>
      <c r="B66" s="23" t="s">
        <v>107</v>
      </c>
      <c r="C66" s="31">
        <f>C4+10</f>
        <v>43645</v>
      </c>
      <c r="D66" s="26" t="s">
        <v>108</v>
      </c>
    </row>
    <row r="67" spans="1:4" ht="31.5" x14ac:dyDescent="0.25">
      <c r="A67" s="25">
        <v>33</v>
      </c>
      <c r="B67" s="20" t="s">
        <v>109</v>
      </c>
      <c r="C67" s="20" t="s">
        <v>9</v>
      </c>
      <c r="D67" s="20" t="s">
        <v>110</v>
      </c>
    </row>
    <row r="68" spans="1:4" ht="47.25" x14ac:dyDescent="0.25">
      <c r="A68" s="32"/>
      <c r="B68" s="22" t="s">
        <v>111</v>
      </c>
      <c r="C68" s="31">
        <f>C4+15</f>
        <v>43650</v>
      </c>
      <c r="D68" s="22" t="s">
        <v>112</v>
      </c>
    </row>
    <row r="69" spans="1:4" ht="189" x14ac:dyDescent="0.25">
      <c r="A69" s="16">
        <v>34</v>
      </c>
      <c r="B69" s="17" t="s">
        <v>113</v>
      </c>
      <c r="C69" s="17" t="s">
        <v>114</v>
      </c>
      <c r="D69" s="17" t="s">
        <v>115</v>
      </c>
    </row>
    <row r="70" spans="1:4" ht="31.5" x14ac:dyDescent="0.25">
      <c r="A70" s="25">
        <v>35</v>
      </c>
      <c r="B70" s="24" t="s">
        <v>116</v>
      </c>
      <c r="C70" s="18" t="str">
        <f>"С "&amp;LOWER(SUBSTITUTE(SUBSTITUTE(SUBSTITUTE(TEXT(C5-5,"Д ММММ ГГГГ"),"ь","я",1),"т ","та ",1),"й","я",1))&amp;" г."</f>
        <v>С 3 сентября 2019 г.</v>
      </c>
      <c r="D70" s="20"/>
    </row>
    <row r="71" spans="1:4" ht="126" x14ac:dyDescent="0.25">
      <c r="A71" s="32"/>
      <c r="B71" s="26" t="s">
        <v>117</v>
      </c>
      <c r="C71" s="26" t="str">
        <f>"по "&amp;LOWER(SUBSTITUTE(SUBSTITUTE(SUBSTITUTE(TEXT(C5,"ДД ММММ ГГГГ"),"ь","я",1),"т ","та ",1),"й","я",1))&amp;" г. включительно"</f>
        <v>по 08 сентября 2019 г. включительно</v>
      </c>
      <c r="D71" s="22"/>
    </row>
    <row r="72" spans="1:4" ht="31.5" x14ac:dyDescent="0.25">
      <c r="A72" s="25">
        <v>36</v>
      </c>
      <c r="B72" s="24" t="s">
        <v>118</v>
      </c>
      <c r="C72" s="37">
        <f>C5</f>
        <v>43716</v>
      </c>
      <c r="D72" s="20"/>
    </row>
    <row r="73" spans="1:4" ht="110.25" x14ac:dyDescent="0.25">
      <c r="A73" s="32"/>
      <c r="B73" s="26" t="s">
        <v>119</v>
      </c>
      <c r="C73" s="26" t="s">
        <v>120</v>
      </c>
      <c r="D73" s="22"/>
    </row>
    <row r="74" spans="1:4" x14ac:dyDescent="0.25">
      <c r="A74" s="25">
        <v>37</v>
      </c>
      <c r="B74" s="24" t="s">
        <v>121</v>
      </c>
      <c r="C74" s="20"/>
      <c r="D74" s="20" t="s">
        <v>122</v>
      </c>
    </row>
    <row r="75" spans="1:4" ht="141.75" x14ac:dyDescent="0.25">
      <c r="A75" s="33"/>
      <c r="B75" s="35" t="s">
        <v>123</v>
      </c>
      <c r="C75" s="35" t="s">
        <v>124</v>
      </c>
      <c r="D75" s="35" t="s">
        <v>125</v>
      </c>
    </row>
    <row r="76" spans="1:4" x14ac:dyDescent="0.25">
      <c r="A76" s="33"/>
      <c r="B76" s="14"/>
      <c r="C76" s="34">
        <f>C5-1</f>
        <v>43715</v>
      </c>
      <c r="D76" s="14"/>
    </row>
    <row r="77" spans="1:4" ht="220.5" x14ac:dyDescent="0.25">
      <c r="A77" s="33"/>
      <c r="B77" s="35" t="s">
        <v>126</v>
      </c>
      <c r="C77" s="35" t="s">
        <v>127</v>
      </c>
      <c r="D77" s="14"/>
    </row>
    <row r="78" spans="1:4" x14ac:dyDescent="0.25">
      <c r="A78" s="33"/>
      <c r="B78" s="14"/>
      <c r="C78" s="34">
        <f>C5-1</f>
        <v>43715</v>
      </c>
      <c r="D78" s="14"/>
    </row>
    <row r="79" spans="1:4" ht="157.5" x14ac:dyDescent="0.25">
      <c r="A79" s="33"/>
      <c r="B79" s="35" t="s">
        <v>128</v>
      </c>
      <c r="C79" s="30" t="s">
        <v>129</v>
      </c>
      <c r="D79" s="14"/>
    </row>
    <row r="80" spans="1:4" x14ac:dyDescent="0.25">
      <c r="A80" s="33"/>
      <c r="B80" s="38"/>
      <c r="C80" s="39">
        <f>C5-1</f>
        <v>43715</v>
      </c>
      <c r="D80" s="38"/>
    </row>
    <row r="81" spans="1:5" ht="31.5" x14ac:dyDescent="0.25">
      <c r="A81" s="25">
        <v>38</v>
      </c>
      <c r="B81" s="24" t="s">
        <v>130</v>
      </c>
      <c r="C81" s="18" t="s">
        <v>9</v>
      </c>
      <c r="D81" s="21" t="s">
        <v>131</v>
      </c>
    </row>
    <row r="82" spans="1:5" ht="78.75" x14ac:dyDescent="0.25">
      <c r="A82" s="32"/>
      <c r="B82" s="26" t="s">
        <v>132</v>
      </c>
      <c r="C82" s="31">
        <f>C5-11</f>
        <v>43705</v>
      </c>
      <c r="D82" s="23" t="s">
        <v>133</v>
      </c>
    </row>
    <row r="83" spans="1:5" x14ac:dyDescent="0.25">
      <c r="A83" s="33">
        <v>39</v>
      </c>
      <c r="B83" s="35" t="s">
        <v>134</v>
      </c>
      <c r="C83" s="33" t="str">
        <f>"С "&amp;LOWER(SUBSTITUTE(SUBSTITUTE(SUBSTITUTE(TEXT(C5-29,"Д ММММ ГГГГ"),"ь","я",1),"т ","та ",1),"й","я",1))&amp;" г."</f>
        <v>С 10 августа 2019 г.</v>
      </c>
      <c r="D83" s="35" t="s">
        <v>135</v>
      </c>
    </row>
    <row r="84" spans="1:5" ht="31.5" x14ac:dyDescent="0.25">
      <c r="A84" s="33"/>
      <c r="B84" s="35" t="s">
        <v>136</v>
      </c>
      <c r="C84" s="35" t="s">
        <v>137</v>
      </c>
      <c r="D84" s="35" t="s">
        <v>138</v>
      </c>
      <c r="E84" s="7"/>
    </row>
    <row r="85" spans="1:5" x14ac:dyDescent="0.25">
      <c r="A85" s="32"/>
      <c r="B85" s="26" t="s">
        <v>139</v>
      </c>
      <c r="C85" s="31">
        <f>C5-1</f>
        <v>43715</v>
      </c>
      <c r="D85" s="26"/>
      <c r="E85" s="7"/>
    </row>
    <row r="86" spans="1:5" x14ac:dyDescent="0.25">
      <c r="A86" s="25">
        <v>40</v>
      </c>
      <c r="B86" s="21" t="s">
        <v>140</v>
      </c>
      <c r="C86" s="20" t="s">
        <v>9</v>
      </c>
      <c r="D86" s="21" t="s">
        <v>141</v>
      </c>
      <c r="E86" s="7"/>
    </row>
    <row r="87" spans="1:5" ht="157.5" x14ac:dyDescent="0.25">
      <c r="A87" s="32"/>
      <c r="B87" s="23" t="s">
        <v>142</v>
      </c>
      <c r="C87" s="31">
        <f>C4+30</f>
        <v>43665</v>
      </c>
      <c r="D87" s="23" t="s">
        <v>143</v>
      </c>
    </row>
    <row r="88" spans="1:5" x14ac:dyDescent="0.25">
      <c r="A88" s="25">
        <v>41</v>
      </c>
      <c r="B88" s="21" t="s">
        <v>144</v>
      </c>
      <c r="C88" s="20" t="s">
        <v>9</v>
      </c>
      <c r="D88" s="20" t="s">
        <v>145</v>
      </c>
    </row>
    <row r="89" spans="1:5" ht="78.75" x14ac:dyDescent="0.25">
      <c r="A89" s="32"/>
      <c r="B89" s="23" t="s">
        <v>146</v>
      </c>
      <c r="C89" s="31">
        <f>C4+30</f>
        <v>43665</v>
      </c>
      <c r="D89" s="23" t="s">
        <v>147</v>
      </c>
    </row>
    <row r="90" spans="1:5" ht="78.75" x14ac:dyDescent="0.25">
      <c r="A90" s="25">
        <v>42</v>
      </c>
      <c r="B90" s="21" t="s">
        <v>148</v>
      </c>
      <c r="C90" s="21" t="s">
        <v>149</v>
      </c>
      <c r="D90" s="21" t="s">
        <v>150</v>
      </c>
    </row>
    <row r="91" spans="1:5" ht="94.5" x14ac:dyDescent="0.25">
      <c r="A91" s="32"/>
      <c r="B91" s="23" t="s">
        <v>151</v>
      </c>
      <c r="C91" s="31">
        <f>C5-31</f>
        <v>43685</v>
      </c>
      <c r="D91" s="22" t="s">
        <v>152</v>
      </c>
    </row>
    <row r="92" spans="1:5" ht="78.75" x14ac:dyDescent="0.25">
      <c r="A92" s="25">
        <v>43</v>
      </c>
      <c r="B92" s="21" t="s">
        <v>153</v>
      </c>
      <c r="C92" s="21" t="s">
        <v>154</v>
      </c>
      <c r="D92" s="21" t="s">
        <v>155</v>
      </c>
    </row>
    <row r="93" spans="1:5" ht="157.5" x14ac:dyDescent="0.25">
      <c r="A93" s="32"/>
      <c r="B93" s="23"/>
      <c r="C93" s="31">
        <f>C5-31</f>
        <v>43685</v>
      </c>
      <c r="D93" s="23" t="s">
        <v>156</v>
      </c>
    </row>
    <row r="94" spans="1:5" ht="141.75" x14ac:dyDescent="0.25">
      <c r="A94" s="16">
        <v>44</v>
      </c>
      <c r="B94" s="17" t="s">
        <v>157</v>
      </c>
      <c r="C94" s="17" t="s">
        <v>158</v>
      </c>
      <c r="D94" s="17" t="s">
        <v>159</v>
      </c>
    </row>
    <row r="95" spans="1:5" ht="63" x14ac:dyDescent="0.25">
      <c r="A95" s="25">
        <v>45</v>
      </c>
      <c r="B95" s="21" t="s">
        <v>160</v>
      </c>
      <c r="C95" s="21" t="s">
        <v>161</v>
      </c>
      <c r="D95" s="20" t="s">
        <v>162</v>
      </c>
    </row>
    <row r="96" spans="1:5" ht="47.25" x14ac:dyDescent="0.25">
      <c r="A96" s="32"/>
      <c r="B96" s="23" t="s">
        <v>163</v>
      </c>
      <c r="C96" s="31">
        <f>C5-31</f>
        <v>43685</v>
      </c>
      <c r="D96" s="22" t="s">
        <v>164</v>
      </c>
    </row>
    <row r="97" spans="1:4" ht="63" x14ac:dyDescent="0.25">
      <c r="A97" s="25">
        <v>46</v>
      </c>
      <c r="B97" s="21" t="s">
        <v>165</v>
      </c>
      <c r="C97" s="21" t="s">
        <v>166</v>
      </c>
      <c r="D97" s="20" t="s">
        <v>167</v>
      </c>
    </row>
    <row r="98" spans="1:4" ht="31.5" x14ac:dyDescent="0.25">
      <c r="A98" s="32"/>
      <c r="B98" s="23" t="s">
        <v>168</v>
      </c>
      <c r="C98" s="31">
        <f>C5-31</f>
        <v>43685</v>
      </c>
      <c r="D98" s="22" t="s">
        <v>169</v>
      </c>
    </row>
    <row r="99" spans="1:4" ht="94.5" x14ac:dyDescent="0.25">
      <c r="A99" s="32"/>
      <c r="B99" s="26" t="s">
        <v>170</v>
      </c>
      <c r="C99" s="3"/>
      <c r="D99" s="26" t="s">
        <v>171</v>
      </c>
    </row>
    <row r="100" spans="1:4" ht="78.75" x14ac:dyDescent="0.25">
      <c r="A100" s="25">
        <v>47</v>
      </c>
      <c r="B100" s="21" t="s">
        <v>172</v>
      </c>
      <c r="C100" s="21" t="s">
        <v>161</v>
      </c>
      <c r="D100" s="21" t="s">
        <v>173</v>
      </c>
    </row>
    <row r="101" spans="1:4" ht="110.25" x14ac:dyDescent="0.25">
      <c r="A101" s="32"/>
      <c r="B101" s="23" t="s">
        <v>174</v>
      </c>
      <c r="C101" s="31">
        <f>C5-31</f>
        <v>43685</v>
      </c>
      <c r="D101" s="23" t="s">
        <v>175</v>
      </c>
    </row>
    <row r="102" spans="1:4" ht="126" x14ac:dyDescent="0.25">
      <c r="A102" s="16">
        <v>48</v>
      </c>
      <c r="B102" s="29" t="s">
        <v>176</v>
      </c>
      <c r="C102" s="29" t="s">
        <v>177</v>
      </c>
      <c r="D102" s="29" t="s">
        <v>159</v>
      </c>
    </row>
    <row r="103" spans="1:4" ht="126" x14ac:dyDescent="0.25">
      <c r="A103" s="16">
        <v>49</v>
      </c>
      <c r="B103" s="29" t="s">
        <v>178</v>
      </c>
      <c r="C103" s="29" t="s">
        <v>179</v>
      </c>
      <c r="D103" s="29" t="s">
        <v>159</v>
      </c>
    </row>
    <row r="104" spans="1:4" ht="78.75" x14ac:dyDescent="0.25">
      <c r="A104" s="16">
        <v>50</v>
      </c>
      <c r="B104" s="29" t="s">
        <v>180</v>
      </c>
      <c r="C104" s="29" t="s">
        <v>181</v>
      </c>
      <c r="D104" s="29" t="s">
        <v>159</v>
      </c>
    </row>
    <row r="105" spans="1:4" ht="94.5" x14ac:dyDescent="0.25">
      <c r="A105" s="16">
        <v>51</v>
      </c>
      <c r="B105" s="29" t="s">
        <v>182</v>
      </c>
      <c r="C105" s="29" t="s">
        <v>183</v>
      </c>
      <c r="D105" s="29" t="s">
        <v>184</v>
      </c>
    </row>
    <row r="106" spans="1:4" ht="94.5" x14ac:dyDescent="0.25">
      <c r="A106" s="16">
        <v>52</v>
      </c>
      <c r="B106" s="29" t="s">
        <v>185</v>
      </c>
      <c r="C106" s="29" t="s">
        <v>186</v>
      </c>
      <c r="D106" s="29" t="s">
        <v>187</v>
      </c>
    </row>
    <row r="107" spans="1:4" ht="173.25" x14ac:dyDescent="0.25">
      <c r="A107" s="16">
        <v>53</v>
      </c>
      <c r="B107" s="29" t="s">
        <v>188</v>
      </c>
      <c r="C107" s="29" t="s">
        <v>189</v>
      </c>
      <c r="D107" s="29" t="s">
        <v>190</v>
      </c>
    </row>
    <row r="108" spans="1:4" ht="126" x14ac:dyDescent="0.25">
      <c r="A108" s="16">
        <v>54</v>
      </c>
      <c r="B108" s="29" t="s">
        <v>191</v>
      </c>
      <c r="C108" s="29" t="s">
        <v>192</v>
      </c>
      <c r="D108" s="29" t="s">
        <v>193</v>
      </c>
    </row>
    <row r="109" spans="1:4" ht="78.75" x14ac:dyDescent="0.25">
      <c r="A109" s="16">
        <v>55</v>
      </c>
      <c r="B109" s="29" t="s">
        <v>194</v>
      </c>
      <c r="C109" s="29" t="s">
        <v>195</v>
      </c>
      <c r="D109" s="29" t="s">
        <v>196</v>
      </c>
    </row>
    <row r="110" spans="1:4" ht="78.75" x14ac:dyDescent="0.25">
      <c r="A110" s="16">
        <v>56</v>
      </c>
      <c r="B110" s="29" t="s">
        <v>197</v>
      </c>
      <c r="C110" s="29" t="s">
        <v>198</v>
      </c>
      <c r="D110" s="29" t="s">
        <v>199</v>
      </c>
    </row>
    <row r="111" spans="1:4" x14ac:dyDescent="0.25">
      <c r="A111" s="25">
        <v>57</v>
      </c>
      <c r="B111" s="21" t="s">
        <v>200</v>
      </c>
      <c r="C111" s="21" t="s">
        <v>201</v>
      </c>
      <c r="D111" s="21" t="s">
        <v>202</v>
      </c>
    </row>
    <row r="112" spans="1:4" ht="267.75" x14ac:dyDescent="0.25">
      <c r="A112" s="32"/>
      <c r="B112" s="23" t="s">
        <v>203</v>
      </c>
      <c r="C112" s="31">
        <f>C4+30</f>
        <v>43665</v>
      </c>
      <c r="D112" s="23" t="s">
        <v>204</v>
      </c>
    </row>
    <row r="113" spans="1:4" ht="141.75" x14ac:dyDescent="0.25">
      <c r="A113" s="16">
        <v>58</v>
      </c>
      <c r="B113" s="29" t="s">
        <v>205</v>
      </c>
      <c r="C113" s="29" t="s">
        <v>206</v>
      </c>
      <c r="D113" s="29" t="s">
        <v>207</v>
      </c>
    </row>
    <row r="114" spans="1:4" x14ac:dyDescent="0.25">
      <c r="A114" s="25">
        <v>59</v>
      </c>
      <c r="B114" s="21" t="s">
        <v>208</v>
      </c>
      <c r="C114" s="21" t="s">
        <v>209</v>
      </c>
      <c r="D114" s="21" t="s">
        <v>103</v>
      </c>
    </row>
    <row r="115" spans="1:4" ht="94.5" x14ac:dyDescent="0.25">
      <c r="A115" s="32"/>
      <c r="B115" s="23" t="s">
        <v>210</v>
      </c>
      <c r="C115" s="31">
        <f>C5-31</f>
        <v>43685</v>
      </c>
      <c r="D115" s="22" t="s">
        <v>211</v>
      </c>
    </row>
    <row r="116" spans="1:4" x14ac:dyDescent="0.25">
      <c r="A116" s="25">
        <v>60</v>
      </c>
      <c r="B116" s="21" t="s">
        <v>212</v>
      </c>
      <c r="C116" s="21" t="s">
        <v>209</v>
      </c>
      <c r="D116" s="21" t="s">
        <v>141</v>
      </c>
    </row>
    <row r="117" spans="1:4" ht="252" x14ac:dyDescent="0.25">
      <c r="A117" s="32"/>
      <c r="B117" s="23" t="s">
        <v>213</v>
      </c>
      <c r="C117" s="31">
        <f>C5+10</f>
        <v>43726</v>
      </c>
      <c r="D117" s="23" t="s">
        <v>214</v>
      </c>
    </row>
    <row r="118" spans="1:4" x14ac:dyDescent="0.25">
      <c r="A118" s="25">
        <v>61</v>
      </c>
      <c r="B118" s="21" t="s">
        <v>215</v>
      </c>
      <c r="C118" s="40" t="s">
        <v>216</v>
      </c>
      <c r="D118" s="21" t="s">
        <v>141</v>
      </c>
    </row>
    <row r="119" spans="1:4" ht="94.5" x14ac:dyDescent="0.25">
      <c r="A119" s="32"/>
      <c r="B119" s="23" t="s">
        <v>217</v>
      </c>
      <c r="C119" s="15">
        <f>DATE(YEAR(C5)+3,MONTH(C5),DAY(C5))</f>
        <v>44812</v>
      </c>
      <c r="D119" s="23" t="s">
        <v>218</v>
      </c>
    </row>
    <row r="120" spans="1:4" ht="63" x14ac:dyDescent="0.25">
      <c r="A120" s="16">
        <v>62</v>
      </c>
      <c r="B120" s="17" t="s">
        <v>219</v>
      </c>
      <c r="C120" s="17" t="s">
        <v>220</v>
      </c>
      <c r="D120" s="17" t="s">
        <v>221</v>
      </c>
    </row>
    <row r="121" spans="1:4" x14ac:dyDescent="0.25">
      <c r="A121" s="60" t="s">
        <v>222</v>
      </c>
      <c r="B121" s="61"/>
      <c r="C121" s="61"/>
      <c r="D121" s="62"/>
    </row>
    <row r="122" spans="1:4" x14ac:dyDescent="0.25">
      <c r="A122" s="25">
        <v>63</v>
      </c>
      <c r="B122" s="21" t="s">
        <v>223</v>
      </c>
      <c r="C122" s="21" t="s">
        <v>9</v>
      </c>
      <c r="D122" s="21" t="s">
        <v>224</v>
      </c>
    </row>
    <row r="123" spans="1:4" ht="63" x14ac:dyDescent="0.25">
      <c r="A123" s="32"/>
      <c r="B123" s="22" t="s">
        <v>225</v>
      </c>
      <c r="C123" s="31">
        <f>C4+9</f>
        <v>43644</v>
      </c>
      <c r="D123" s="23" t="s">
        <v>226</v>
      </c>
    </row>
    <row r="124" spans="1:4" x14ac:dyDescent="0.25">
      <c r="A124" s="25">
        <v>64</v>
      </c>
      <c r="B124" s="20" t="s">
        <v>227</v>
      </c>
      <c r="C124" s="20" t="s">
        <v>9</v>
      </c>
      <c r="D124" s="20" t="s">
        <v>228</v>
      </c>
    </row>
    <row r="125" spans="1:4" ht="47.25" x14ac:dyDescent="0.25">
      <c r="A125" s="32"/>
      <c r="B125" s="23" t="s">
        <v>229</v>
      </c>
      <c r="C125" s="31">
        <f>C5-51</f>
        <v>43665</v>
      </c>
      <c r="D125" s="22" t="s">
        <v>112</v>
      </c>
    </row>
    <row r="126" spans="1:4" x14ac:dyDescent="0.25">
      <c r="A126" s="25">
        <v>65</v>
      </c>
      <c r="B126" s="20" t="s">
        <v>227</v>
      </c>
      <c r="C126" s="20" t="s">
        <v>9</v>
      </c>
      <c r="D126" s="20" t="s">
        <v>230</v>
      </c>
    </row>
    <row r="127" spans="1:4" ht="31.5" x14ac:dyDescent="0.25">
      <c r="A127" s="32"/>
      <c r="B127" s="22" t="s">
        <v>231</v>
      </c>
      <c r="C127" s="31">
        <f>C5-21</f>
        <v>43695</v>
      </c>
      <c r="D127" s="22" t="s">
        <v>232</v>
      </c>
    </row>
    <row r="128" spans="1:4" x14ac:dyDescent="0.25">
      <c r="A128" s="25">
        <v>66</v>
      </c>
      <c r="B128" s="20" t="s">
        <v>233</v>
      </c>
      <c r="C128" s="20" t="s">
        <v>9</v>
      </c>
      <c r="D128" s="20" t="s">
        <v>234</v>
      </c>
    </row>
    <row r="129" spans="1:4" ht="63" x14ac:dyDescent="0.25">
      <c r="A129" s="32"/>
      <c r="B129" s="22" t="s">
        <v>235</v>
      </c>
      <c r="C129" s="31">
        <f>C5+10</f>
        <v>43726</v>
      </c>
      <c r="D129" s="26" t="s">
        <v>236</v>
      </c>
    </row>
    <row r="130" spans="1:4" ht="94.5" x14ac:dyDescent="0.25">
      <c r="A130" s="16">
        <v>67</v>
      </c>
      <c r="B130" s="17" t="s">
        <v>237</v>
      </c>
      <c r="C130" s="17" t="s">
        <v>238</v>
      </c>
      <c r="D130" s="17" t="s">
        <v>10</v>
      </c>
    </row>
    <row r="131" spans="1:4" ht="126" x14ac:dyDescent="0.25">
      <c r="A131" s="16">
        <v>68</v>
      </c>
      <c r="B131" s="17" t="s">
        <v>239</v>
      </c>
      <c r="C131" s="17" t="s">
        <v>240</v>
      </c>
      <c r="D131" s="17" t="s">
        <v>199</v>
      </c>
    </row>
    <row r="132" spans="1:4" ht="126" x14ac:dyDescent="0.25">
      <c r="A132" s="16">
        <v>69</v>
      </c>
      <c r="B132" s="29" t="s">
        <v>241</v>
      </c>
      <c r="C132" s="29" t="s">
        <v>242</v>
      </c>
      <c r="D132" s="29" t="s">
        <v>10</v>
      </c>
    </row>
    <row r="133" spans="1:4" ht="173.25" x14ac:dyDescent="0.25">
      <c r="A133" s="16">
        <v>70</v>
      </c>
      <c r="B133" s="29" t="s">
        <v>243</v>
      </c>
      <c r="C133" s="29" t="s">
        <v>244</v>
      </c>
      <c r="D133" s="29" t="s">
        <v>59</v>
      </c>
    </row>
    <row r="134" spans="1:4" ht="47.25" x14ac:dyDescent="0.25">
      <c r="A134" s="25">
        <v>71</v>
      </c>
      <c r="B134" s="21" t="s">
        <v>245</v>
      </c>
      <c r="C134" s="21"/>
      <c r="D134" s="21"/>
    </row>
    <row r="135" spans="1:4" ht="78.75" x14ac:dyDescent="0.25">
      <c r="A135" s="33"/>
      <c r="B135" s="30" t="s">
        <v>246</v>
      </c>
      <c r="C135" s="30" t="s">
        <v>247</v>
      </c>
      <c r="D135" s="30" t="s">
        <v>207</v>
      </c>
    </row>
    <row r="136" spans="1:4" ht="94.5" x14ac:dyDescent="0.25">
      <c r="A136" s="32"/>
      <c r="B136" s="23" t="s">
        <v>248</v>
      </c>
      <c r="C136" s="23" t="s">
        <v>249</v>
      </c>
      <c r="D136" s="23" t="s">
        <v>250</v>
      </c>
    </row>
    <row r="137" spans="1:4" ht="63" x14ac:dyDescent="0.25">
      <c r="A137" s="16">
        <v>72</v>
      </c>
      <c r="B137" s="17" t="s">
        <v>251</v>
      </c>
      <c r="C137" s="17" t="s">
        <v>252</v>
      </c>
      <c r="D137" s="17" t="s">
        <v>62</v>
      </c>
    </row>
    <row r="138" spans="1:4" ht="63" x14ac:dyDescent="0.25">
      <c r="A138" s="16">
        <v>73</v>
      </c>
      <c r="B138" s="29" t="s">
        <v>253</v>
      </c>
      <c r="C138" s="29" t="s">
        <v>254</v>
      </c>
      <c r="D138" s="29" t="s">
        <v>255</v>
      </c>
    </row>
    <row r="139" spans="1:4" ht="94.5" x14ac:dyDescent="0.25">
      <c r="A139" s="16">
        <v>74</v>
      </c>
      <c r="B139" s="29" t="s">
        <v>256</v>
      </c>
      <c r="C139" s="29" t="s">
        <v>257</v>
      </c>
      <c r="D139" s="29" t="s">
        <v>258</v>
      </c>
    </row>
    <row r="140" spans="1:4" ht="204.75" x14ac:dyDescent="0.25">
      <c r="A140" s="16">
        <v>75</v>
      </c>
      <c r="B140" s="29" t="s">
        <v>259</v>
      </c>
      <c r="C140" s="29" t="s">
        <v>260</v>
      </c>
      <c r="D140" s="29" t="s">
        <v>207</v>
      </c>
    </row>
    <row r="141" spans="1:4" ht="94.5" x14ac:dyDescent="0.25">
      <c r="A141" s="16">
        <v>76</v>
      </c>
      <c r="B141" s="29" t="s">
        <v>261</v>
      </c>
      <c r="C141" s="29" t="s">
        <v>260</v>
      </c>
      <c r="D141" s="29" t="s">
        <v>207</v>
      </c>
    </row>
    <row r="142" spans="1:4" ht="141.75" x14ac:dyDescent="0.25">
      <c r="A142" s="16">
        <v>77</v>
      </c>
      <c r="B142" s="29" t="s">
        <v>262</v>
      </c>
      <c r="C142" s="21" t="s">
        <v>263</v>
      </c>
      <c r="D142" s="21" t="s">
        <v>264</v>
      </c>
    </row>
    <row r="143" spans="1:4" ht="31.5" x14ac:dyDescent="0.25">
      <c r="A143" s="25">
        <v>78</v>
      </c>
      <c r="B143" s="21" t="s">
        <v>265</v>
      </c>
      <c r="C143" s="21" t="s">
        <v>266</v>
      </c>
      <c r="D143" s="21" t="s">
        <v>267</v>
      </c>
    </row>
    <row r="144" spans="1:4" x14ac:dyDescent="0.25">
      <c r="A144" s="33"/>
      <c r="B144" s="14" t="s">
        <v>268</v>
      </c>
      <c r="C144" s="38" t="str">
        <f>"а с "&amp;LOWER(SUBSTITUTE(SUBSTITUTE(SUBSTITUTE(TEXT(C5-4,"Д ММММ ГГГГ"),"ь","я",1),"т ","та ",1),"й","я",1))&amp;" г."</f>
        <v>а с 4 сентября 2019 г.</v>
      </c>
      <c r="D144" s="14" t="s">
        <v>269</v>
      </c>
    </row>
    <row r="145" spans="1:10" ht="235.5" customHeight="1" x14ac:dyDescent="0.25">
      <c r="A145" s="32"/>
      <c r="B145" s="26" t="s">
        <v>270</v>
      </c>
      <c r="C145" s="26" t="s">
        <v>271</v>
      </c>
      <c r="D145" s="23" t="s">
        <v>272</v>
      </c>
    </row>
    <row r="146" spans="1:10" ht="63.75" customHeight="1" x14ac:dyDescent="0.25">
      <c r="A146" s="16">
        <v>79</v>
      </c>
      <c r="B146" s="17" t="s">
        <v>273</v>
      </c>
      <c r="C146" s="17" t="s">
        <v>274</v>
      </c>
      <c r="D146" s="17" t="s">
        <v>10</v>
      </c>
    </row>
    <row r="147" spans="1:10" ht="63" x14ac:dyDescent="0.25">
      <c r="A147" s="16">
        <v>80</v>
      </c>
      <c r="B147" s="17" t="s">
        <v>275</v>
      </c>
      <c r="C147" s="17" t="s">
        <v>276</v>
      </c>
      <c r="D147" s="17" t="s">
        <v>255</v>
      </c>
      <c r="G147" s="7"/>
      <c r="H147" s="7"/>
      <c r="I147" s="7"/>
      <c r="J147" s="7"/>
    </row>
    <row r="148" spans="1:10" ht="31.5" x14ac:dyDescent="0.25">
      <c r="A148" s="25">
        <v>81</v>
      </c>
      <c r="B148" s="24" t="s">
        <v>277</v>
      </c>
      <c r="C148" s="20" t="str">
        <f>"После "&amp;LOWER(SUBSTITUTE(SUBSTITUTE(SUBSTITUTE(TEXT(C5,"Д ММММ ГГГГ"),"ь","я",1),"т ","та ",1),"й","я",1))&amp;" г."</f>
        <v>После 8 сентября 2019 г.</v>
      </c>
      <c r="D148" s="21" t="s">
        <v>207</v>
      </c>
      <c r="G148" s="7"/>
      <c r="H148" s="7"/>
      <c r="I148" s="7"/>
      <c r="J148" s="7"/>
    </row>
    <row r="149" spans="1:10" ht="111" customHeight="1" x14ac:dyDescent="0.25">
      <c r="A149" s="32"/>
      <c r="B149" s="26" t="s">
        <v>278</v>
      </c>
      <c r="C149" s="26" t="s">
        <v>279</v>
      </c>
      <c r="D149" s="23"/>
      <c r="G149" s="7"/>
      <c r="H149" s="7"/>
      <c r="I149" s="7"/>
      <c r="J149" s="7"/>
    </row>
    <row r="150" spans="1:10" ht="141.75" customHeight="1" x14ac:dyDescent="0.25">
      <c r="A150" s="16">
        <v>82</v>
      </c>
      <c r="B150" s="17" t="s">
        <v>280</v>
      </c>
      <c r="C150" s="29" t="str">
        <f>"С "&amp;LOWER(SUBSTITUTE(SUBSTITUTE(SUBSTITUTE(TEXT(C5+60,"Д ММММ ГГГГ"),"ь","я",1),"т ","та ",1),"й","я",1))&amp;" г."</f>
        <v>С 7 ноября 2019 г.</v>
      </c>
      <c r="D150" s="17" t="s">
        <v>281</v>
      </c>
    </row>
    <row r="151" spans="1:10" ht="63" customHeight="1" x14ac:dyDescent="0.25">
      <c r="A151" s="16">
        <v>83</v>
      </c>
      <c r="B151" s="29" t="s">
        <v>282</v>
      </c>
      <c r="C151" s="29" t="s">
        <v>283</v>
      </c>
      <c r="D151" s="29" t="s">
        <v>207</v>
      </c>
    </row>
    <row r="152" spans="1:10" x14ac:dyDescent="0.25">
      <c r="A152" s="60" t="s">
        <v>284</v>
      </c>
      <c r="B152" s="61"/>
      <c r="C152" s="61"/>
      <c r="D152" s="62"/>
    </row>
    <row r="153" spans="1:10" x14ac:dyDescent="0.25">
      <c r="A153" s="25">
        <v>84</v>
      </c>
      <c r="B153" s="24" t="s">
        <v>285</v>
      </c>
      <c r="C153" s="24" t="s">
        <v>44</v>
      </c>
      <c r="D153" s="24" t="s">
        <v>286</v>
      </c>
    </row>
    <row r="154" spans="1:10" ht="47.25" customHeight="1" x14ac:dyDescent="0.25">
      <c r="A154" s="32"/>
      <c r="B154" s="26" t="s">
        <v>287</v>
      </c>
      <c r="C154" s="31">
        <f>C5-21</f>
        <v>43695</v>
      </c>
      <c r="D154" s="26" t="s">
        <v>112</v>
      </c>
    </row>
    <row r="155" spans="1:10" x14ac:dyDescent="0.25">
      <c r="A155" s="25">
        <v>85</v>
      </c>
      <c r="B155" s="24" t="s">
        <v>288</v>
      </c>
      <c r="C155" s="24" t="s">
        <v>9</v>
      </c>
      <c r="D155" s="24" t="s">
        <v>289</v>
      </c>
    </row>
    <row r="156" spans="1:10" ht="64.5" customHeight="1" x14ac:dyDescent="0.25">
      <c r="A156" s="32"/>
      <c r="B156" s="26" t="s">
        <v>290</v>
      </c>
      <c r="C156" s="31">
        <f>C5-21</f>
        <v>43695</v>
      </c>
      <c r="D156" s="26" t="s">
        <v>236</v>
      </c>
    </row>
    <row r="157" spans="1:10" ht="17.25" customHeight="1" x14ac:dyDescent="0.25">
      <c r="A157" s="25">
        <v>86</v>
      </c>
      <c r="B157" s="24" t="s">
        <v>291</v>
      </c>
      <c r="C157" s="24" t="s">
        <v>44</v>
      </c>
      <c r="D157" s="24" t="s">
        <v>292</v>
      </c>
    </row>
    <row r="158" spans="1:10" ht="60.75" customHeight="1" x14ac:dyDescent="0.25">
      <c r="A158" s="32"/>
      <c r="B158" s="26"/>
      <c r="C158" s="31">
        <f>C5-13</f>
        <v>43703</v>
      </c>
      <c r="D158" s="26" t="s">
        <v>293</v>
      </c>
    </row>
    <row r="159" spans="1:10" ht="96.75" customHeight="1" x14ac:dyDescent="0.25">
      <c r="A159" s="16">
        <v>87</v>
      </c>
      <c r="B159" s="17" t="s">
        <v>294</v>
      </c>
      <c r="C159" s="17" t="s">
        <v>295</v>
      </c>
      <c r="D159" s="17" t="s">
        <v>50</v>
      </c>
    </row>
    <row r="160" spans="1:10" x14ac:dyDescent="0.25">
      <c r="A160" s="25">
        <v>88</v>
      </c>
      <c r="B160" s="24" t="s">
        <v>296</v>
      </c>
      <c r="C160" s="24" t="s">
        <v>44</v>
      </c>
      <c r="D160" s="24" t="s">
        <v>289</v>
      </c>
    </row>
    <row r="161" spans="1:6" ht="31.5" x14ac:dyDescent="0.25">
      <c r="A161" s="32"/>
      <c r="B161" s="26" t="s">
        <v>297</v>
      </c>
      <c r="C161" s="31">
        <f>C5-6</f>
        <v>43710</v>
      </c>
      <c r="D161" s="26" t="s">
        <v>236</v>
      </c>
    </row>
    <row r="162" spans="1:6" x14ac:dyDescent="0.25">
      <c r="A162" s="25">
        <v>89</v>
      </c>
      <c r="B162" s="24" t="s">
        <v>298</v>
      </c>
      <c r="C162" s="24" t="s">
        <v>44</v>
      </c>
      <c r="D162" s="24" t="s">
        <v>234</v>
      </c>
    </row>
    <row r="163" spans="1:6" ht="31.5" x14ac:dyDescent="0.25">
      <c r="A163" s="32"/>
      <c r="B163" s="26" t="s">
        <v>299</v>
      </c>
      <c r="C163" s="31">
        <f>C5-17</f>
        <v>43699</v>
      </c>
      <c r="D163" s="35" t="s">
        <v>300</v>
      </c>
    </row>
    <row r="164" spans="1:6" x14ac:dyDescent="0.25">
      <c r="A164" s="25">
        <v>90</v>
      </c>
      <c r="B164" s="24" t="s">
        <v>301</v>
      </c>
      <c r="C164" s="24" t="s">
        <v>9</v>
      </c>
      <c r="D164" s="24" t="s">
        <v>110</v>
      </c>
    </row>
    <row r="165" spans="1:6" ht="47.25" x14ac:dyDescent="0.25">
      <c r="A165" s="32"/>
      <c r="B165" s="26" t="s">
        <v>302</v>
      </c>
      <c r="C165" s="31">
        <f>C5-22</f>
        <v>43694</v>
      </c>
      <c r="D165" s="26" t="s">
        <v>112</v>
      </c>
    </row>
    <row r="166" spans="1:6" ht="47.25" x14ac:dyDescent="0.25">
      <c r="A166" s="25">
        <v>91</v>
      </c>
      <c r="B166" s="24" t="s">
        <v>303</v>
      </c>
      <c r="C166" s="18"/>
      <c r="D166" s="24"/>
    </row>
    <row r="167" spans="1:6" x14ac:dyDescent="0.25">
      <c r="A167" s="33"/>
      <c r="B167" s="35" t="s">
        <v>304</v>
      </c>
      <c r="C167" s="35" t="s">
        <v>9</v>
      </c>
      <c r="D167" s="35" t="s">
        <v>289</v>
      </c>
      <c r="E167" s="7"/>
    </row>
    <row r="168" spans="1:6" ht="31.5" x14ac:dyDescent="0.25">
      <c r="A168" s="33"/>
      <c r="B168" s="35"/>
      <c r="C168" s="34">
        <f>C5-12</f>
        <v>43704</v>
      </c>
      <c r="D168" s="35" t="s">
        <v>236</v>
      </c>
      <c r="E168" s="7"/>
    </row>
    <row r="169" spans="1:6" x14ac:dyDescent="0.25">
      <c r="A169" s="33"/>
      <c r="B169" s="35" t="s">
        <v>305</v>
      </c>
      <c r="C169" s="35" t="s">
        <v>9</v>
      </c>
      <c r="D169" s="35" t="s">
        <v>234</v>
      </c>
      <c r="E169" s="7"/>
    </row>
    <row r="170" spans="1:6" ht="31.5" x14ac:dyDescent="0.25">
      <c r="A170" s="32"/>
      <c r="B170" s="26"/>
      <c r="C170" s="31">
        <f>C5-5</f>
        <v>43711</v>
      </c>
      <c r="D170" s="26" t="s">
        <v>300</v>
      </c>
      <c r="E170" s="7"/>
    </row>
    <row r="171" spans="1:6" x14ac:dyDescent="0.25">
      <c r="A171" s="25">
        <v>92</v>
      </c>
      <c r="B171" s="24" t="s">
        <v>306</v>
      </c>
      <c r="C171" s="24"/>
      <c r="D171" s="24"/>
    </row>
    <row r="172" spans="1:6" x14ac:dyDescent="0.25">
      <c r="A172" s="33"/>
      <c r="B172" s="35" t="s">
        <v>307</v>
      </c>
      <c r="C172" s="38" t="str">
        <f>"с "&amp;LOWER(SUBSTITUTE(SUBSTITUTE(SUBSTITUTE(TEXT(C5-11,"Д ММММ ГГГГ"),"ь","я",1),"т ","та ",1),"й","я",1))&amp;" г."</f>
        <v>с 28 августа 2019 г.</v>
      </c>
      <c r="D172" s="35" t="s">
        <v>289</v>
      </c>
      <c r="E172" s="7"/>
      <c r="F172" s="7"/>
    </row>
    <row r="173" spans="1:6" ht="31.5" x14ac:dyDescent="0.25">
      <c r="A173" s="33"/>
      <c r="B173" s="35" t="s">
        <v>308</v>
      </c>
      <c r="C173" s="41" t="str">
        <f>"по "&amp;LOWER(SUBSTITUTE(SUBSTITUTE(SUBSTITUTE(TEXT(C5-5,"Д ММММ ГГГГ"),"ь","я",1),"т ","та ",1),"й","я",1))&amp;" г."</f>
        <v>по 3 сентября 2019 г.</v>
      </c>
      <c r="D173" s="35" t="s">
        <v>236</v>
      </c>
      <c r="E173" s="7"/>
      <c r="F173" s="7"/>
    </row>
    <row r="174" spans="1:6" ht="31.5" x14ac:dyDescent="0.25">
      <c r="A174" s="33"/>
      <c r="B174" s="35" t="s">
        <v>309</v>
      </c>
      <c r="C174" s="41" t="str">
        <f>"с "&amp;LOWER(SUBSTITUTE(SUBSTITUTE(SUBSTITUTE(TEXT(C5-4,"Д ММММ ГГГГ"),"ь","я",1),"т ","та ",1),"й","я",1))&amp;" г."</f>
        <v>с 4 сентября 2019 г.</v>
      </c>
      <c r="D174" s="35" t="s">
        <v>234</v>
      </c>
      <c r="E174" s="7"/>
      <c r="F174" s="7"/>
    </row>
    <row r="175" spans="1:6" ht="31.5" x14ac:dyDescent="0.25">
      <c r="A175" s="32"/>
      <c r="B175" s="26" t="s">
        <v>310</v>
      </c>
      <c r="C175" s="27" t="str">
        <f>"по "&amp;LOWER(SUBSTITUTE(SUBSTITUTE(SUBSTITUTE(TEXT(C5-1,"Д ММММ ГГГГ"),"ь","я",1),"т ","та ",1),"й","я",1))&amp;" г."</f>
        <v>по 7 сентября 2019 г.</v>
      </c>
      <c r="D175" s="26" t="s">
        <v>300</v>
      </c>
      <c r="E175" s="7"/>
      <c r="F175" s="7"/>
    </row>
    <row r="176" spans="1:6" ht="31.5" x14ac:dyDescent="0.25">
      <c r="A176" s="25">
        <v>93</v>
      </c>
      <c r="B176" s="24" t="s">
        <v>311</v>
      </c>
      <c r="C176" s="37">
        <f>C5-5</f>
        <v>43711</v>
      </c>
      <c r="D176" s="24" t="s">
        <v>289</v>
      </c>
      <c r="E176" s="7"/>
      <c r="F176" s="7"/>
    </row>
    <row r="177" spans="1:4" ht="47.25" x14ac:dyDescent="0.25">
      <c r="A177" s="32"/>
      <c r="B177" s="26" t="s">
        <v>312</v>
      </c>
      <c r="C177" s="26" t="s">
        <v>313</v>
      </c>
      <c r="D177" s="26" t="s">
        <v>236</v>
      </c>
    </row>
    <row r="178" spans="1:4" ht="31.5" x14ac:dyDescent="0.25">
      <c r="A178" s="25">
        <v>94</v>
      </c>
      <c r="B178" s="24" t="s">
        <v>314</v>
      </c>
      <c r="C178" s="24" t="s">
        <v>44</v>
      </c>
      <c r="D178" s="24" t="s">
        <v>234</v>
      </c>
    </row>
    <row r="179" spans="1:4" ht="31.5" x14ac:dyDescent="0.25">
      <c r="A179" s="32"/>
      <c r="B179" s="26" t="s">
        <v>315</v>
      </c>
      <c r="C179" s="31">
        <f>C5-11</f>
        <v>43705</v>
      </c>
      <c r="D179" s="26" t="s">
        <v>236</v>
      </c>
    </row>
    <row r="180" spans="1:4" x14ac:dyDescent="0.25">
      <c r="A180" s="25">
        <v>95</v>
      </c>
      <c r="B180" s="24" t="s">
        <v>316</v>
      </c>
      <c r="C180" s="21" t="str">
        <f>"с "&amp;LOWER(SUBSTITUTE(SUBSTITUTE(SUBSTITUTE(TEXT(C5-10,"Д ММММ ГГГГ"),"ь","я",1),"т ","та ",1),"й","я",1))&amp;" г."</f>
        <v>с 29 августа 2019 г.</v>
      </c>
      <c r="D180" s="24" t="s">
        <v>234</v>
      </c>
    </row>
    <row r="181" spans="1:4" x14ac:dyDescent="0.25">
      <c r="A181" s="33"/>
      <c r="B181" s="14" t="s">
        <v>317</v>
      </c>
      <c r="C181" s="14" t="s">
        <v>318</v>
      </c>
      <c r="D181" s="14" t="s">
        <v>319</v>
      </c>
    </row>
    <row r="182" spans="1:4" ht="31.5" x14ac:dyDescent="0.25">
      <c r="A182" s="32"/>
      <c r="B182" s="22" t="s">
        <v>320</v>
      </c>
      <c r="C182" s="31">
        <f>C5</f>
        <v>43716</v>
      </c>
      <c r="D182" s="23" t="s">
        <v>321</v>
      </c>
    </row>
    <row r="183" spans="1:4" x14ac:dyDescent="0.25">
      <c r="A183" s="25">
        <v>96</v>
      </c>
      <c r="B183" s="24" t="s">
        <v>322</v>
      </c>
      <c r="C183" s="24" t="s">
        <v>323</v>
      </c>
      <c r="D183" s="24" t="s">
        <v>234</v>
      </c>
    </row>
    <row r="184" spans="1:4" ht="31.5" x14ac:dyDescent="0.25">
      <c r="A184" s="32"/>
      <c r="B184" s="26"/>
      <c r="C184" s="31">
        <f>C5</f>
        <v>43716</v>
      </c>
      <c r="D184" s="26" t="s">
        <v>236</v>
      </c>
    </row>
    <row r="185" spans="1:4" x14ac:dyDescent="0.25">
      <c r="A185" s="25">
        <v>97</v>
      </c>
      <c r="B185" s="20" t="s">
        <v>324</v>
      </c>
      <c r="C185" s="37">
        <f>C5</f>
        <v>43716</v>
      </c>
      <c r="D185" s="20" t="s">
        <v>234</v>
      </c>
    </row>
    <row r="186" spans="1:4" ht="63" x14ac:dyDescent="0.25">
      <c r="A186" s="32"/>
      <c r="B186" s="23" t="s">
        <v>325</v>
      </c>
      <c r="C186" s="22" t="s">
        <v>326</v>
      </c>
      <c r="D186" s="23" t="s">
        <v>236</v>
      </c>
    </row>
    <row r="187" spans="1:4" ht="47.25" x14ac:dyDescent="0.25">
      <c r="A187" s="16">
        <v>98</v>
      </c>
      <c r="B187" s="29" t="s">
        <v>327</v>
      </c>
      <c r="C187" s="29" t="s">
        <v>328</v>
      </c>
      <c r="D187" s="29" t="s">
        <v>329</v>
      </c>
    </row>
    <row r="188" spans="1:4" ht="63" x14ac:dyDescent="0.25">
      <c r="A188" s="16">
        <v>99</v>
      </c>
      <c r="B188" s="29" t="s">
        <v>330</v>
      </c>
      <c r="C188" s="29" t="s">
        <v>331</v>
      </c>
      <c r="D188" s="29" t="s">
        <v>329</v>
      </c>
    </row>
    <row r="189" spans="1:4" x14ac:dyDescent="0.25">
      <c r="A189" s="25">
        <v>100</v>
      </c>
      <c r="B189" s="21" t="s">
        <v>332</v>
      </c>
      <c r="C189" s="21" t="s">
        <v>9</v>
      </c>
      <c r="D189" s="21" t="s">
        <v>333</v>
      </c>
    </row>
    <row r="190" spans="1:4" ht="31.5" x14ac:dyDescent="0.25">
      <c r="A190" s="32"/>
      <c r="B190" s="23" t="s">
        <v>334</v>
      </c>
      <c r="C190" s="31">
        <f>C5+3</f>
        <v>43719</v>
      </c>
      <c r="D190" s="23" t="s">
        <v>236</v>
      </c>
    </row>
    <row r="191" spans="1:4" ht="63" x14ac:dyDescent="0.25">
      <c r="A191" s="16">
        <v>101</v>
      </c>
      <c r="B191" s="29" t="s">
        <v>335</v>
      </c>
      <c r="C191" s="29" t="s">
        <v>336</v>
      </c>
      <c r="D191" s="29" t="s">
        <v>10</v>
      </c>
    </row>
    <row r="192" spans="1:4" ht="31.5" x14ac:dyDescent="0.25">
      <c r="A192" s="25">
        <v>102</v>
      </c>
      <c r="B192" s="21" t="s">
        <v>337</v>
      </c>
      <c r="C192" s="21" t="s">
        <v>9</v>
      </c>
      <c r="D192" s="21" t="s">
        <v>110</v>
      </c>
    </row>
    <row r="193" spans="1:4" ht="47.25" x14ac:dyDescent="0.25">
      <c r="A193" s="32"/>
      <c r="B193" s="23"/>
      <c r="C193" s="31">
        <f>C5+14</f>
        <v>43730</v>
      </c>
      <c r="D193" s="23" t="s">
        <v>112</v>
      </c>
    </row>
    <row r="194" spans="1:4" ht="63" x14ac:dyDescent="0.25">
      <c r="A194" s="16">
        <v>103</v>
      </c>
      <c r="B194" s="29" t="s">
        <v>338</v>
      </c>
      <c r="C194" s="29" t="s">
        <v>339</v>
      </c>
      <c r="D194" s="29" t="s">
        <v>50</v>
      </c>
    </row>
    <row r="195" spans="1:4" ht="63" x14ac:dyDescent="0.25">
      <c r="A195" s="16">
        <v>104</v>
      </c>
      <c r="B195" s="29" t="s">
        <v>340</v>
      </c>
      <c r="C195" s="29" t="s">
        <v>341</v>
      </c>
      <c r="D195" s="29" t="s">
        <v>10</v>
      </c>
    </row>
    <row r="196" spans="1:4" ht="126" x14ac:dyDescent="0.25">
      <c r="A196" s="16">
        <v>105</v>
      </c>
      <c r="B196" s="29" t="s">
        <v>342</v>
      </c>
      <c r="C196" s="29" t="s">
        <v>343</v>
      </c>
      <c r="D196" s="29" t="s">
        <v>344</v>
      </c>
    </row>
    <row r="197" spans="1:4" ht="204.75" x14ac:dyDescent="0.25">
      <c r="A197" s="16">
        <v>106</v>
      </c>
      <c r="B197" s="29" t="s">
        <v>345</v>
      </c>
      <c r="C197" s="29" t="s">
        <v>346</v>
      </c>
      <c r="D197" s="29" t="s">
        <v>50</v>
      </c>
    </row>
    <row r="198" spans="1:4" ht="78.75" x14ac:dyDescent="0.25">
      <c r="A198" s="16">
        <v>107</v>
      </c>
      <c r="B198" s="29" t="s">
        <v>347</v>
      </c>
      <c r="C198" s="29" t="s">
        <v>348</v>
      </c>
      <c r="D198" s="29" t="s">
        <v>10</v>
      </c>
    </row>
    <row r="199" spans="1:4" ht="31.5" x14ac:dyDescent="0.25">
      <c r="A199" s="25">
        <v>108</v>
      </c>
      <c r="B199" s="21" t="s">
        <v>349</v>
      </c>
      <c r="C199" s="21" t="s">
        <v>9</v>
      </c>
      <c r="D199" s="21" t="s">
        <v>110</v>
      </c>
    </row>
    <row r="200" spans="1:4" ht="78.75" x14ac:dyDescent="0.25">
      <c r="A200" s="32"/>
      <c r="B200" s="23" t="s">
        <v>350</v>
      </c>
      <c r="C200" s="31">
        <f>C5+19</f>
        <v>43735</v>
      </c>
      <c r="D200" s="23" t="s">
        <v>112</v>
      </c>
    </row>
    <row r="201" spans="1:4" x14ac:dyDescent="0.25">
      <c r="A201" s="25">
        <v>109</v>
      </c>
      <c r="B201" s="21" t="s">
        <v>351</v>
      </c>
      <c r="C201" s="21" t="s">
        <v>44</v>
      </c>
      <c r="D201" s="21" t="s">
        <v>110</v>
      </c>
    </row>
    <row r="202" spans="1:4" ht="47.25" x14ac:dyDescent="0.25">
      <c r="A202" s="32"/>
      <c r="B202" s="23" t="s">
        <v>352</v>
      </c>
      <c r="C202" s="31">
        <f>C5+59</f>
        <v>43775</v>
      </c>
      <c r="D202" s="23" t="s">
        <v>112</v>
      </c>
    </row>
    <row r="203" spans="1:4" x14ac:dyDescent="0.25">
      <c r="B203" s="42"/>
      <c r="C203" s="42"/>
      <c r="D203" s="42"/>
    </row>
    <row r="204" spans="1:4" x14ac:dyDescent="0.25">
      <c r="B204" s="42"/>
      <c r="C204" s="42"/>
      <c r="D204" s="42"/>
    </row>
    <row r="205" spans="1:4" x14ac:dyDescent="0.25">
      <c r="B205" s="42"/>
      <c r="C205" s="42"/>
      <c r="D205" s="42"/>
    </row>
    <row r="206" spans="1:4" x14ac:dyDescent="0.25">
      <c r="A206" s="2"/>
      <c r="B206" s="42"/>
      <c r="C206" s="42"/>
      <c r="D206" s="42"/>
    </row>
    <row r="207" spans="1:4" x14ac:dyDescent="0.25">
      <c r="A207" s="2"/>
      <c r="B207" s="42"/>
      <c r="C207" s="42"/>
      <c r="D207" s="42"/>
    </row>
    <row r="208" spans="1:4" x14ac:dyDescent="0.25">
      <c r="A208" s="2"/>
      <c r="B208" s="42"/>
      <c r="C208" s="42"/>
      <c r="D208" s="42"/>
    </row>
    <row r="209" spans="1:4" x14ac:dyDescent="0.25">
      <c r="A209" s="2"/>
      <c r="B209" s="42"/>
      <c r="C209" s="42"/>
      <c r="D209" s="42"/>
    </row>
    <row r="210" spans="1:4" x14ac:dyDescent="0.25">
      <c r="A210" s="2"/>
      <c r="B210" s="42"/>
      <c r="C210" s="42"/>
      <c r="D210" s="42"/>
    </row>
    <row r="211" spans="1:4" x14ac:dyDescent="0.25">
      <c r="A211" s="2"/>
      <c r="B211" s="42"/>
      <c r="C211" s="42"/>
      <c r="D211" s="42"/>
    </row>
    <row r="212" spans="1:4" x14ac:dyDescent="0.25">
      <c r="A212" s="2"/>
      <c r="B212" s="42"/>
      <c r="C212" s="42"/>
      <c r="D212" s="42"/>
    </row>
    <row r="213" spans="1:4" x14ac:dyDescent="0.25">
      <c r="A213" s="2"/>
      <c r="B213" s="42"/>
      <c r="C213" s="42"/>
      <c r="D213" s="42"/>
    </row>
    <row r="214" spans="1:4" x14ac:dyDescent="0.25">
      <c r="A214" s="2"/>
      <c r="B214" s="42"/>
      <c r="C214" s="42"/>
      <c r="D214" s="42"/>
    </row>
    <row r="215" spans="1:4" x14ac:dyDescent="0.25">
      <c r="A215" s="2"/>
      <c r="B215" s="42"/>
      <c r="C215" s="42"/>
      <c r="D215" s="42"/>
    </row>
  </sheetData>
  <mergeCells count="34">
    <mergeCell ref="A152:D152"/>
    <mergeCell ref="A31:A32"/>
    <mergeCell ref="A33:A34"/>
    <mergeCell ref="B33:B34"/>
    <mergeCell ref="D33:D34"/>
    <mergeCell ref="A35:A36"/>
    <mergeCell ref="B35:B36"/>
    <mergeCell ref="D35:D36"/>
    <mergeCell ref="A37:A38"/>
    <mergeCell ref="A46:A47"/>
    <mergeCell ref="A52:D52"/>
    <mergeCell ref="A62:D62"/>
    <mergeCell ref="A121:D121"/>
    <mergeCell ref="A30:D30"/>
    <mergeCell ref="A16:A19"/>
    <mergeCell ref="B16:B19"/>
    <mergeCell ref="D16:D19"/>
    <mergeCell ref="A20:D20"/>
    <mergeCell ref="A21:A22"/>
    <mergeCell ref="B21:B22"/>
    <mergeCell ref="D21:D22"/>
    <mergeCell ref="A23:A24"/>
    <mergeCell ref="B23:B24"/>
    <mergeCell ref="D23:D24"/>
    <mergeCell ref="A26:A27"/>
    <mergeCell ref="A28:A29"/>
    <mergeCell ref="A13:A14"/>
    <mergeCell ref="B13:B14"/>
    <mergeCell ref="D13:D14"/>
    <mergeCell ref="A1:D2"/>
    <mergeCell ref="A8:D8"/>
    <mergeCell ref="A9:A12"/>
    <mergeCell ref="B9:B12"/>
    <mergeCell ref="D9:D12"/>
  </mergeCells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00"/>
  <sheetViews>
    <sheetView workbookViewId="0">
      <selection activeCell="F4" sqref="F4"/>
    </sheetView>
  </sheetViews>
  <sheetFormatPr defaultColWidth="9.140625" defaultRowHeight="15.75" x14ac:dyDescent="0.25"/>
  <cols>
    <col min="1" max="1" width="4.7109375" style="3" customWidth="1"/>
    <col min="2" max="2" width="42.140625" style="2" customWidth="1"/>
    <col min="3" max="3" width="22.28515625" style="2" customWidth="1"/>
    <col min="4" max="4" width="23.7109375" style="2" customWidth="1"/>
    <col min="5" max="16384" width="9.140625" style="2"/>
  </cols>
  <sheetData>
    <row r="1" spans="1:6" ht="34.15" customHeight="1" x14ac:dyDescent="0.25">
      <c r="A1" s="58" t="s">
        <v>434</v>
      </c>
      <c r="B1" s="59"/>
      <c r="C1" s="59"/>
      <c r="D1" s="59"/>
      <c r="E1" s="1"/>
      <c r="F1" s="1"/>
    </row>
    <row r="2" spans="1:6" ht="47.45" customHeight="1" x14ac:dyDescent="0.25">
      <c r="A2" s="59"/>
      <c r="B2" s="59"/>
      <c r="C2" s="59"/>
      <c r="D2" s="59"/>
      <c r="E2" s="1"/>
      <c r="F2" s="1"/>
    </row>
    <row r="3" spans="1:6" ht="31.5" x14ac:dyDescent="0.25">
      <c r="B3" s="4" t="s">
        <v>0</v>
      </c>
      <c r="C3" s="5">
        <v>43633</v>
      </c>
    </row>
    <row r="4" spans="1:6" ht="31.5" x14ac:dyDescent="0.25">
      <c r="B4" s="6" t="s">
        <v>1</v>
      </c>
      <c r="C4" s="5">
        <v>43635</v>
      </c>
      <c r="D4" s="7"/>
      <c r="E4" s="8"/>
    </row>
    <row r="5" spans="1:6" x14ac:dyDescent="0.25">
      <c r="B5" s="6" t="s">
        <v>2</v>
      </c>
      <c r="C5" s="5">
        <v>43716</v>
      </c>
    </row>
    <row r="7" spans="1:6" x14ac:dyDescent="0.25">
      <c r="A7" s="9" t="s">
        <v>3</v>
      </c>
      <c r="B7" s="10" t="s">
        <v>4</v>
      </c>
      <c r="C7" s="10" t="s">
        <v>5</v>
      </c>
      <c r="D7" s="10" t="s">
        <v>6</v>
      </c>
      <c r="E7" s="11"/>
    </row>
    <row r="8" spans="1:6" x14ac:dyDescent="0.25">
      <c r="A8" s="60" t="s">
        <v>7</v>
      </c>
      <c r="B8" s="61"/>
      <c r="C8" s="61"/>
      <c r="D8" s="62"/>
    </row>
    <row r="9" spans="1:6" x14ac:dyDescent="0.25">
      <c r="A9" s="63">
        <v>1</v>
      </c>
      <c r="B9" s="55" t="s">
        <v>8</v>
      </c>
      <c r="C9" s="12" t="s">
        <v>9</v>
      </c>
      <c r="D9" s="55" t="s">
        <v>50</v>
      </c>
    </row>
    <row r="10" spans="1:6" x14ac:dyDescent="0.25">
      <c r="A10" s="64"/>
      <c r="B10" s="65"/>
      <c r="C10" s="13">
        <f>C5-31</f>
        <v>43685</v>
      </c>
      <c r="D10" s="66"/>
    </row>
    <row r="11" spans="1:6" ht="63" x14ac:dyDescent="0.25">
      <c r="A11" s="64"/>
      <c r="B11" s="65"/>
      <c r="C11" s="14" t="s">
        <v>11</v>
      </c>
      <c r="D11" s="66"/>
    </row>
    <row r="12" spans="1:6" x14ac:dyDescent="0.25">
      <c r="A12" s="64"/>
      <c r="B12" s="56"/>
      <c r="C12" s="15">
        <f>C5-4</f>
        <v>43712</v>
      </c>
      <c r="D12" s="67"/>
    </row>
    <row r="13" spans="1:6" x14ac:dyDescent="0.25">
      <c r="A13" s="53">
        <v>2</v>
      </c>
      <c r="B13" s="55" t="s">
        <v>12</v>
      </c>
      <c r="C13" s="12" t="s">
        <v>9</v>
      </c>
      <c r="D13" s="57" t="s">
        <v>13</v>
      </c>
    </row>
    <row r="14" spans="1:6" x14ac:dyDescent="0.25">
      <c r="A14" s="54"/>
      <c r="B14" s="56"/>
      <c r="C14" s="15">
        <f>C5-41</f>
        <v>43675</v>
      </c>
      <c r="D14" s="54"/>
    </row>
    <row r="15" spans="1:6" ht="110.25" x14ac:dyDescent="0.25">
      <c r="A15" s="16">
        <v>3</v>
      </c>
      <c r="B15" s="28" t="s">
        <v>14</v>
      </c>
      <c r="C15" s="29" t="s">
        <v>15</v>
      </c>
      <c r="D15" s="29" t="s">
        <v>50</v>
      </c>
    </row>
    <row r="16" spans="1:6" x14ac:dyDescent="0.25">
      <c r="A16" s="68">
        <v>4</v>
      </c>
      <c r="B16" s="55" t="s">
        <v>16</v>
      </c>
      <c r="C16" s="18" t="s">
        <v>9</v>
      </c>
      <c r="D16" s="55" t="s">
        <v>17</v>
      </c>
    </row>
    <row r="17" spans="1:4" x14ac:dyDescent="0.25">
      <c r="A17" s="69"/>
      <c r="B17" s="65"/>
      <c r="C17" s="13">
        <f>C5-16</f>
        <v>43700</v>
      </c>
      <c r="D17" s="65"/>
    </row>
    <row r="18" spans="1:4" ht="31.5" x14ac:dyDescent="0.25">
      <c r="A18" s="69"/>
      <c r="B18" s="65"/>
      <c r="C18" s="14" t="s">
        <v>18</v>
      </c>
      <c r="D18" s="65"/>
    </row>
    <row r="19" spans="1:4" x14ac:dyDescent="0.25">
      <c r="A19" s="54"/>
      <c r="B19" s="56"/>
      <c r="C19" s="43">
        <f>C5-1</f>
        <v>43715</v>
      </c>
      <c r="D19" s="56"/>
    </row>
    <row r="20" spans="1:4" x14ac:dyDescent="0.25">
      <c r="A20" s="60" t="s">
        <v>19</v>
      </c>
      <c r="B20" s="61"/>
      <c r="C20" s="61"/>
      <c r="D20" s="62"/>
    </row>
    <row r="21" spans="1:4" x14ac:dyDescent="0.25">
      <c r="A21" s="68">
        <v>5</v>
      </c>
      <c r="B21" s="70" t="s">
        <v>20</v>
      </c>
      <c r="C21" s="12" t="s">
        <v>9</v>
      </c>
      <c r="D21" s="70" t="s">
        <v>21</v>
      </c>
    </row>
    <row r="22" spans="1:4" x14ac:dyDescent="0.25">
      <c r="A22" s="54"/>
      <c r="B22" s="71"/>
      <c r="C22" s="15">
        <f>C5-11</f>
        <v>43705</v>
      </c>
      <c r="D22" s="72"/>
    </row>
    <row r="23" spans="1:4" x14ac:dyDescent="0.25">
      <c r="A23" s="68">
        <v>6</v>
      </c>
      <c r="B23" s="57" t="s">
        <v>22</v>
      </c>
      <c r="C23" s="25" t="s">
        <v>9</v>
      </c>
      <c r="D23" s="57" t="s">
        <v>353</v>
      </c>
    </row>
    <row r="24" spans="1:4" x14ac:dyDescent="0.25">
      <c r="A24" s="54"/>
      <c r="B24" s="76"/>
      <c r="C24" s="15">
        <f>C5-1</f>
        <v>43715</v>
      </c>
      <c r="D24" s="76"/>
    </row>
    <row r="25" spans="1:4" ht="47.25" x14ac:dyDescent="0.25">
      <c r="A25" s="16">
        <v>7</v>
      </c>
      <c r="B25" s="44" t="s">
        <v>24</v>
      </c>
      <c r="C25" s="16" t="str">
        <f>"С "&amp;LOWER(SUBSTITUTE(SUBSTITUTE(SUBSTITUTE(TEXT(C5-11,"ДД ММММ ГГГГ"),"ь","я",1),"т ","та ",1),"й","я",1))&amp;" г."</f>
        <v>С 28 августа 2019 г.</v>
      </c>
      <c r="D25" s="17" t="s">
        <v>25</v>
      </c>
    </row>
    <row r="26" spans="1:4" ht="31.5" x14ac:dyDescent="0.25">
      <c r="A26" s="68">
        <v>8</v>
      </c>
      <c r="B26" s="20" t="s">
        <v>26</v>
      </c>
      <c r="C26" s="18" t="s">
        <v>9</v>
      </c>
      <c r="D26" s="21" t="s">
        <v>27</v>
      </c>
    </row>
    <row r="27" spans="1:4" ht="31.5" x14ac:dyDescent="0.25">
      <c r="A27" s="54"/>
      <c r="B27" s="22" t="s">
        <v>28</v>
      </c>
      <c r="C27" s="15">
        <f>C5-1</f>
        <v>43715</v>
      </c>
      <c r="D27" s="23" t="s">
        <v>29</v>
      </c>
    </row>
    <row r="28" spans="1:4" x14ac:dyDescent="0.25">
      <c r="A28" s="68">
        <v>9</v>
      </c>
      <c r="B28" s="20" t="s">
        <v>30</v>
      </c>
      <c r="C28" s="18" t="s">
        <v>9</v>
      </c>
      <c r="D28" s="21" t="s">
        <v>31</v>
      </c>
    </row>
    <row r="29" spans="1:4" ht="31.5" x14ac:dyDescent="0.25">
      <c r="A29" s="54"/>
      <c r="B29" s="22" t="s">
        <v>32</v>
      </c>
      <c r="C29" s="15">
        <f>C5-1</f>
        <v>43715</v>
      </c>
      <c r="D29" s="23" t="s">
        <v>33</v>
      </c>
    </row>
    <row r="30" spans="1:4" x14ac:dyDescent="0.25">
      <c r="A30" s="60" t="s">
        <v>34</v>
      </c>
      <c r="B30" s="61"/>
      <c r="C30" s="61"/>
      <c r="D30" s="62"/>
    </row>
    <row r="31" spans="1:4" ht="31.5" x14ac:dyDescent="0.25">
      <c r="A31" s="68">
        <v>10</v>
      </c>
      <c r="B31" s="24" t="s">
        <v>35</v>
      </c>
      <c r="C31" s="25" t="s">
        <v>9</v>
      </c>
      <c r="D31" s="24" t="s">
        <v>36</v>
      </c>
    </row>
    <row r="32" spans="1:4" ht="189" x14ac:dyDescent="0.25">
      <c r="A32" s="54"/>
      <c r="B32" s="26" t="s">
        <v>37</v>
      </c>
      <c r="C32" s="15">
        <f>C4+3</f>
        <v>43638</v>
      </c>
      <c r="D32" s="26" t="s">
        <v>38</v>
      </c>
    </row>
    <row r="33" spans="1:4" ht="31.5" x14ac:dyDescent="0.25">
      <c r="A33" s="68">
        <v>11</v>
      </c>
      <c r="B33" s="24" t="s">
        <v>354</v>
      </c>
      <c r="C33" s="25" t="str">
        <f>"С "&amp;LOWER(SUBSTITUTE(SUBSTITUTE(SUBSTITUTE(TEXT(C4+1,"ДД ММММ ГГГГ"),"ь","я",1),"т ","та ",1),"й","я",1))&amp;" г."</f>
        <v>С 20 июня 2019 г.</v>
      </c>
      <c r="D33" s="24" t="s">
        <v>98</v>
      </c>
    </row>
    <row r="34" spans="1:4" x14ac:dyDescent="0.25">
      <c r="A34" s="54"/>
      <c r="B34" s="26" t="s">
        <v>355</v>
      </c>
      <c r="C34" s="32" t="str">
        <f>"по "&amp;LOWER(SUBSTITUTE(SUBSTITUTE(SUBSTITUTE(TEXT(C4+31,"ДД ММММ ГГГГ"),"ь","я",1),"т ","та ",1),"й","я",1))&amp;" г."</f>
        <v>по 20 июля 2019 г.</v>
      </c>
      <c r="D34" s="26" t="s">
        <v>100</v>
      </c>
    </row>
    <row r="35" spans="1:4" x14ac:dyDescent="0.25">
      <c r="A35" s="68">
        <v>12</v>
      </c>
      <c r="B35" s="55" t="s">
        <v>356</v>
      </c>
      <c r="C35" s="18" t="str">
        <f>"С "&amp;LOWER(SUBSTITUTE(SUBSTITUTE(SUBSTITUTE(TEXT(C4+1,"ДД ММММ ГГГГ"),"ь","я",1),"т ","та ",1),"й","я",1))&amp;" г."</f>
        <v>С 20 июня 2019 г.</v>
      </c>
      <c r="D35" s="55" t="s">
        <v>42</v>
      </c>
    </row>
    <row r="36" spans="1:4" x14ac:dyDescent="0.25">
      <c r="A36" s="54"/>
      <c r="B36" s="56"/>
      <c r="C36" s="27" t="str">
        <f>"по "&amp;LOWER(SUBSTITUTE(SUBSTITUTE(SUBSTITUTE(TEXT(C4+31,"ДД ММММ ГГГГ"),"ь","я",1),"т ","та ",1),"й","я",1))&amp;" г."</f>
        <v>по 20 июля 2019 г.</v>
      </c>
      <c r="D36" s="56"/>
    </row>
    <row r="37" spans="1:4" x14ac:dyDescent="0.25">
      <c r="A37" s="68">
        <v>13</v>
      </c>
      <c r="B37" s="21" t="s">
        <v>43</v>
      </c>
      <c r="C37" s="18" t="str">
        <f>"С "&amp;LOWER(SUBSTITUTE(SUBSTITUTE(SUBSTITUTE(TEXT(C4+1,"ДД ММММ ГГГГ"),"ь","я",1),"т ","та ",1),"й","я",1))&amp;" г."</f>
        <v>С 20 июня 2019 г.</v>
      </c>
      <c r="D37" s="21" t="s">
        <v>45</v>
      </c>
    </row>
    <row r="38" spans="1:4" ht="63" x14ac:dyDescent="0.25">
      <c r="A38" s="54"/>
      <c r="B38" s="23" t="s">
        <v>357</v>
      </c>
      <c r="C38" s="27" t="str">
        <f>"по "&amp;LOWER(SUBSTITUTE(SUBSTITUTE(SUBSTITUTE(TEXT(C4+31,"ДД ММММ ГГГГ"),"ь","я",1),"т ","та ",1),"й","я",1))&amp;" г."</f>
        <v>по 20 июля 2019 г.</v>
      </c>
      <c r="D38" s="23" t="s">
        <v>358</v>
      </c>
    </row>
    <row r="39" spans="1:4" ht="78.75" x14ac:dyDescent="0.25">
      <c r="A39" s="16">
        <v>14</v>
      </c>
      <c r="B39" s="29" t="s">
        <v>359</v>
      </c>
      <c r="C39" s="29" t="s">
        <v>360</v>
      </c>
      <c r="D39" s="29" t="s">
        <v>50</v>
      </c>
    </row>
    <row r="40" spans="1:4" ht="157.5" x14ac:dyDescent="0.25">
      <c r="A40" s="16">
        <v>15</v>
      </c>
      <c r="B40" s="29" t="s">
        <v>57</v>
      </c>
      <c r="C40" s="29" t="s">
        <v>361</v>
      </c>
      <c r="D40" s="29" t="s">
        <v>59</v>
      </c>
    </row>
    <row r="41" spans="1:4" ht="78.75" x14ac:dyDescent="0.25">
      <c r="A41" s="16">
        <v>16</v>
      </c>
      <c r="B41" s="45" t="s">
        <v>60</v>
      </c>
      <c r="C41" s="17" t="s">
        <v>61</v>
      </c>
      <c r="D41" s="17" t="s">
        <v>50</v>
      </c>
    </row>
    <row r="42" spans="1:4" ht="173.25" x14ac:dyDescent="0.25">
      <c r="A42" s="25">
        <v>17</v>
      </c>
      <c r="B42" s="24" t="s">
        <v>362</v>
      </c>
      <c r="C42" s="24" t="s">
        <v>64</v>
      </c>
      <c r="D42" s="24" t="s">
        <v>65</v>
      </c>
    </row>
    <row r="43" spans="1:4" ht="31.5" x14ac:dyDescent="0.25">
      <c r="A43" s="25">
        <v>18</v>
      </c>
      <c r="B43" s="24" t="s">
        <v>363</v>
      </c>
      <c r="C43" s="20" t="s">
        <v>67</v>
      </c>
      <c r="D43" s="24" t="s">
        <v>59</v>
      </c>
    </row>
    <row r="44" spans="1:4" x14ac:dyDescent="0.25">
      <c r="A44" s="32"/>
      <c r="B44" s="26" t="s">
        <v>364</v>
      </c>
      <c r="C44" s="31">
        <f>C4+31</f>
        <v>43666</v>
      </c>
      <c r="D44" s="26"/>
    </row>
    <row r="45" spans="1:4" ht="173.25" x14ac:dyDescent="0.25">
      <c r="A45" s="16">
        <v>19</v>
      </c>
      <c r="B45" s="29" t="s">
        <v>69</v>
      </c>
      <c r="C45" s="29" t="s">
        <v>70</v>
      </c>
      <c r="D45" s="29" t="s">
        <v>50</v>
      </c>
    </row>
    <row r="46" spans="1:4" ht="126" x14ac:dyDescent="0.25">
      <c r="A46" s="32">
        <v>20</v>
      </c>
      <c r="B46" s="17" t="s">
        <v>365</v>
      </c>
      <c r="C46" s="17" t="s">
        <v>73</v>
      </c>
      <c r="D46" s="17" t="s">
        <v>74</v>
      </c>
    </row>
    <row r="47" spans="1:4" ht="94.5" x14ac:dyDescent="0.25">
      <c r="A47" s="32">
        <v>21</v>
      </c>
      <c r="B47" s="17" t="s">
        <v>366</v>
      </c>
      <c r="C47" s="29" t="s">
        <v>76</v>
      </c>
      <c r="D47" s="17" t="s">
        <v>50</v>
      </c>
    </row>
    <row r="48" spans="1:4" ht="63" x14ac:dyDescent="0.25">
      <c r="A48" s="16">
        <v>22</v>
      </c>
      <c r="B48" s="17" t="s">
        <v>367</v>
      </c>
      <c r="C48" s="17" t="s">
        <v>79</v>
      </c>
      <c r="D48" s="17" t="s">
        <v>50</v>
      </c>
    </row>
    <row r="49" spans="1:4" x14ac:dyDescent="0.25">
      <c r="A49" s="60" t="s">
        <v>81</v>
      </c>
      <c r="B49" s="61"/>
      <c r="C49" s="61"/>
      <c r="D49" s="62"/>
    </row>
    <row r="50" spans="1:4" ht="173.25" x14ac:dyDescent="0.25">
      <c r="A50" s="16">
        <v>23</v>
      </c>
      <c r="B50" s="17" t="s">
        <v>368</v>
      </c>
      <c r="C50" s="17" t="s">
        <v>83</v>
      </c>
      <c r="D50" s="17" t="s">
        <v>84</v>
      </c>
    </row>
    <row r="51" spans="1:4" ht="47.25" x14ac:dyDescent="0.25">
      <c r="A51" s="16">
        <v>24</v>
      </c>
      <c r="B51" s="17" t="s">
        <v>369</v>
      </c>
      <c r="C51" s="17" t="s">
        <v>86</v>
      </c>
      <c r="D51" s="17" t="s">
        <v>87</v>
      </c>
    </row>
    <row r="52" spans="1:4" ht="189" x14ac:dyDescent="0.25">
      <c r="A52" s="16">
        <v>25</v>
      </c>
      <c r="B52" s="17" t="s">
        <v>88</v>
      </c>
      <c r="C52" s="17" t="s">
        <v>370</v>
      </c>
      <c r="D52" s="17" t="s">
        <v>50</v>
      </c>
    </row>
    <row r="53" spans="1:4" x14ac:dyDescent="0.25">
      <c r="A53" s="25">
        <v>26</v>
      </c>
      <c r="B53" s="21" t="s">
        <v>371</v>
      </c>
      <c r="C53" s="24" t="s">
        <v>9</v>
      </c>
      <c r="D53" s="24" t="s">
        <v>372</v>
      </c>
    </row>
    <row r="54" spans="1:4" x14ac:dyDescent="0.25">
      <c r="A54" s="33"/>
      <c r="B54" s="14" t="s">
        <v>373</v>
      </c>
      <c r="C54" s="34">
        <f>C5-6</f>
        <v>43710</v>
      </c>
      <c r="D54" s="14"/>
    </row>
    <row r="55" spans="1:4" ht="63" x14ac:dyDescent="0.25">
      <c r="A55" s="33"/>
      <c r="B55" s="35"/>
      <c r="C55" s="14" t="s">
        <v>374</v>
      </c>
      <c r="D55" s="30"/>
    </row>
    <row r="56" spans="1:4" x14ac:dyDescent="0.25">
      <c r="A56" s="32"/>
      <c r="B56" s="22"/>
      <c r="C56" s="36">
        <f>C5-2</f>
        <v>43714</v>
      </c>
      <c r="D56" s="22"/>
    </row>
    <row r="57" spans="1:4" x14ac:dyDescent="0.25">
      <c r="A57" s="25">
        <v>27</v>
      </c>
      <c r="B57" s="20" t="s">
        <v>97</v>
      </c>
      <c r="C57" s="24" t="s">
        <v>9</v>
      </c>
      <c r="D57" s="20" t="s">
        <v>98</v>
      </c>
    </row>
    <row r="58" spans="1:4" ht="31.5" x14ac:dyDescent="0.25">
      <c r="A58" s="33"/>
      <c r="B58" s="14" t="s">
        <v>375</v>
      </c>
      <c r="C58" s="34">
        <f>C5-6</f>
        <v>43710</v>
      </c>
      <c r="D58" s="30" t="s">
        <v>100</v>
      </c>
    </row>
    <row r="59" spans="1:4" x14ac:dyDescent="0.25">
      <c r="A59" s="60" t="s">
        <v>101</v>
      </c>
      <c r="B59" s="61"/>
      <c r="C59" s="61"/>
      <c r="D59" s="62"/>
    </row>
    <row r="60" spans="1:4" ht="31.5" x14ac:dyDescent="0.25">
      <c r="A60" s="25">
        <v>28</v>
      </c>
      <c r="B60" s="24" t="s">
        <v>102</v>
      </c>
      <c r="C60" s="46" t="s">
        <v>9</v>
      </c>
      <c r="D60" s="24" t="s">
        <v>103</v>
      </c>
    </row>
    <row r="61" spans="1:4" ht="393.75" x14ac:dyDescent="0.25">
      <c r="A61" s="32"/>
      <c r="B61" s="23" t="s">
        <v>376</v>
      </c>
      <c r="C61" s="31">
        <f>C4+5</f>
        <v>43640</v>
      </c>
      <c r="D61" s="26" t="s">
        <v>105</v>
      </c>
    </row>
    <row r="62" spans="1:4" ht="31.5" x14ac:dyDescent="0.25">
      <c r="A62" s="25">
        <v>29</v>
      </c>
      <c r="B62" s="20" t="s">
        <v>43</v>
      </c>
      <c r="C62" s="20" t="s">
        <v>9</v>
      </c>
      <c r="D62" s="20" t="s">
        <v>106</v>
      </c>
    </row>
    <row r="63" spans="1:4" ht="94.5" x14ac:dyDescent="0.25">
      <c r="A63" s="32"/>
      <c r="B63" s="23" t="s">
        <v>107</v>
      </c>
      <c r="C63" s="31">
        <f>C4+10</f>
        <v>43645</v>
      </c>
      <c r="D63" s="26" t="s">
        <v>108</v>
      </c>
    </row>
    <row r="64" spans="1:4" ht="31.5" x14ac:dyDescent="0.25">
      <c r="A64" s="25">
        <v>30</v>
      </c>
      <c r="B64" s="20" t="s">
        <v>109</v>
      </c>
      <c r="C64" s="20" t="s">
        <v>9</v>
      </c>
      <c r="D64" s="20" t="s">
        <v>110</v>
      </c>
    </row>
    <row r="65" spans="1:5" ht="47.25" x14ac:dyDescent="0.25">
      <c r="A65" s="32"/>
      <c r="B65" s="22" t="s">
        <v>111</v>
      </c>
      <c r="C65" s="31">
        <f>C4+15</f>
        <v>43650</v>
      </c>
      <c r="D65" s="22" t="s">
        <v>112</v>
      </c>
    </row>
    <row r="66" spans="1:5" ht="189" x14ac:dyDescent="0.25">
      <c r="A66" s="16">
        <v>31</v>
      </c>
      <c r="B66" s="28" t="s">
        <v>113</v>
      </c>
      <c r="C66" s="17" t="s">
        <v>114</v>
      </c>
      <c r="D66" s="17" t="s">
        <v>115</v>
      </c>
    </row>
    <row r="67" spans="1:5" ht="31.5" x14ac:dyDescent="0.25">
      <c r="A67" s="25">
        <v>32</v>
      </c>
      <c r="B67" s="24" t="s">
        <v>116</v>
      </c>
      <c r="C67" s="18" t="str">
        <f>"С "&amp;LOWER(SUBSTITUTE(SUBSTITUTE(SUBSTITUTE(TEXT(C5-5,"Д ММММ ГГГГ"),"ь","я",1),"т ","та ",1),"й","я",1))&amp;" г."</f>
        <v>С 3 сентября 2019 г.</v>
      </c>
      <c r="D67" s="20"/>
    </row>
    <row r="68" spans="1:5" ht="126" x14ac:dyDescent="0.25">
      <c r="A68" s="32"/>
      <c r="B68" s="26" t="s">
        <v>117</v>
      </c>
      <c r="C68" s="26" t="str">
        <f>"по "&amp;LOWER(SUBSTITUTE(SUBSTITUTE(SUBSTITUTE(TEXT(C5,"ДД ММММ ГГГГ"),"ь","я",1),"т ","та ",1),"й","я",1))&amp;" г. включительно"</f>
        <v>по 08 сентября 2019 г. включительно</v>
      </c>
      <c r="D68" s="22"/>
    </row>
    <row r="69" spans="1:5" ht="31.5" x14ac:dyDescent="0.25">
      <c r="A69" s="25">
        <v>33</v>
      </c>
      <c r="B69" s="24" t="s">
        <v>118</v>
      </c>
      <c r="C69" s="18" t="str">
        <f>"С "&amp;LOWER(SUBSTITUTE(SUBSTITUTE(SUBSTITUTE(TEXT(C5,"Д ММММ ГГГГ"),"ь","я",1),"т ","та ",1),"й","я",1))&amp;" г."</f>
        <v>С 8 сентября 2019 г.</v>
      </c>
      <c r="D69" s="20"/>
    </row>
    <row r="70" spans="1:5" ht="110.25" x14ac:dyDescent="0.25">
      <c r="A70" s="32"/>
      <c r="B70" s="26" t="s">
        <v>119</v>
      </c>
      <c r="C70" s="26" t="s">
        <v>120</v>
      </c>
      <c r="D70" s="22"/>
    </row>
    <row r="71" spans="1:5" x14ac:dyDescent="0.25">
      <c r="A71" s="25">
        <v>34</v>
      </c>
      <c r="B71" s="24" t="s">
        <v>121</v>
      </c>
      <c r="C71" s="20"/>
      <c r="D71" s="20" t="s">
        <v>122</v>
      </c>
    </row>
    <row r="72" spans="1:5" ht="110.25" x14ac:dyDescent="0.25">
      <c r="A72" s="33"/>
      <c r="B72" s="35" t="s">
        <v>123</v>
      </c>
      <c r="C72" s="35" t="s">
        <v>377</v>
      </c>
      <c r="D72" s="35" t="s">
        <v>125</v>
      </c>
    </row>
    <row r="73" spans="1:5" x14ac:dyDescent="0.25">
      <c r="A73" s="33"/>
      <c r="B73" s="14"/>
      <c r="C73" s="34">
        <f>C5-1</f>
        <v>43715</v>
      </c>
      <c r="D73" s="14"/>
    </row>
    <row r="74" spans="1:5" ht="157.5" x14ac:dyDescent="0.25">
      <c r="A74" s="33"/>
      <c r="B74" s="35" t="s">
        <v>378</v>
      </c>
      <c r="C74" s="35" t="s">
        <v>379</v>
      </c>
      <c r="D74" s="14"/>
    </row>
    <row r="75" spans="1:5" x14ac:dyDescent="0.25">
      <c r="A75" s="33"/>
      <c r="B75" s="14"/>
      <c r="C75" s="34">
        <f>C5-1</f>
        <v>43715</v>
      </c>
      <c r="D75" s="14"/>
    </row>
    <row r="76" spans="1:5" ht="31.5" x14ac:dyDescent="0.25">
      <c r="A76" s="25">
        <v>35</v>
      </c>
      <c r="B76" s="24" t="s">
        <v>130</v>
      </c>
      <c r="C76" s="12" t="s">
        <v>9</v>
      </c>
      <c r="D76" s="21" t="s">
        <v>131</v>
      </c>
    </row>
    <row r="77" spans="1:5" ht="78.75" x14ac:dyDescent="0.25">
      <c r="A77" s="32"/>
      <c r="B77" s="26" t="s">
        <v>380</v>
      </c>
      <c r="C77" s="31">
        <f>C5-11</f>
        <v>43705</v>
      </c>
      <c r="D77" s="23" t="s">
        <v>381</v>
      </c>
    </row>
    <row r="78" spans="1:5" x14ac:dyDescent="0.25">
      <c r="A78" s="33">
        <v>36</v>
      </c>
      <c r="B78" s="35" t="s">
        <v>134</v>
      </c>
      <c r="C78" s="33" t="str">
        <f>"С "&amp;LOWER(SUBSTITUTE(SUBSTITUTE(SUBSTITUTE(TEXT(C5-29,"Д ММММ ГГГГ"),"ь","я",1),"т ","та ",1),"й","я",1))&amp;" г."</f>
        <v>С 10 августа 2019 г.</v>
      </c>
      <c r="D78" s="35" t="s">
        <v>135</v>
      </c>
    </row>
    <row r="79" spans="1:5" ht="31.5" x14ac:dyDescent="0.25">
      <c r="A79" s="33"/>
      <c r="B79" s="35" t="s">
        <v>136</v>
      </c>
      <c r="C79" s="35" t="s">
        <v>137</v>
      </c>
      <c r="D79" s="35" t="s">
        <v>138</v>
      </c>
      <c r="E79" s="7"/>
    </row>
    <row r="80" spans="1:5" x14ac:dyDescent="0.25">
      <c r="A80" s="32"/>
      <c r="B80" s="26" t="s">
        <v>139</v>
      </c>
      <c r="C80" s="31">
        <f>C5-1</f>
        <v>43715</v>
      </c>
      <c r="D80" s="26"/>
      <c r="E80" s="7"/>
    </row>
    <row r="81" spans="1:5" x14ac:dyDescent="0.25">
      <c r="A81" s="25">
        <v>37</v>
      </c>
      <c r="B81" s="21" t="s">
        <v>140</v>
      </c>
      <c r="C81" s="20" t="s">
        <v>9</v>
      </c>
      <c r="D81" s="21" t="s">
        <v>141</v>
      </c>
      <c r="E81" s="7"/>
    </row>
    <row r="82" spans="1:5" ht="157.5" x14ac:dyDescent="0.25">
      <c r="A82" s="32"/>
      <c r="B82" s="23" t="s">
        <v>382</v>
      </c>
      <c r="C82" s="31">
        <f>C4+30</f>
        <v>43665</v>
      </c>
      <c r="D82" s="23" t="s">
        <v>143</v>
      </c>
    </row>
    <row r="83" spans="1:5" x14ac:dyDescent="0.25">
      <c r="A83" s="25">
        <v>38</v>
      </c>
      <c r="B83" s="21" t="s">
        <v>144</v>
      </c>
      <c r="C83" s="20" t="s">
        <v>9</v>
      </c>
      <c r="D83" s="20" t="s">
        <v>145</v>
      </c>
    </row>
    <row r="84" spans="1:5" ht="78.75" x14ac:dyDescent="0.25">
      <c r="A84" s="32"/>
      <c r="B84" s="23" t="s">
        <v>146</v>
      </c>
      <c r="C84" s="31">
        <f>C4+30</f>
        <v>43665</v>
      </c>
      <c r="D84" s="23" t="s">
        <v>147</v>
      </c>
    </row>
    <row r="85" spans="1:5" ht="78.75" x14ac:dyDescent="0.25">
      <c r="A85" s="25">
        <v>39</v>
      </c>
      <c r="B85" s="47" t="s">
        <v>148</v>
      </c>
      <c r="C85" s="24" t="s">
        <v>166</v>
      </c>
      <c r="D85" s="24" t="s">
        <v>150</v>
      </c>
    </row>
    <row r="86" spans="1:5" ht="94.5" x14ac:dyDescent="0.25">
      <c r="A86" s="32"/>
      <c r="B86" s="23" t="s">
        <v>151</v>
      </c>
      <c r="C86" s="31">
        <f>C5-31</f>
        <v>43685</v>
      </c>
      <c r="D86" s="22" t="s">
        <v>152</v>
      </c>
    </row>
    <row r="87" spans="1:5" ht="78.75" x14ac:dyDescent="0.25">
      <c r="A87" s="25">
        <v>40</v>
      </c>
      <c r="B87" s="21" t="s">
        <v>383</v>
      </c>
      <c r="C87" s="21" t="s">
        <v>166</v>
      </c>
      <c r="D87" s="21" t="s">
        <v>384</v>
      </c>
    </row>
    <row r="88" spans="1:5" ht="157.5" x14ac:dyDescent="0.25">
      <c r="A88" s="32"/>
      <c r="B88" s="23" t="s">
        <v>385</v>
      </c>
      <c r="C88" s="31">
        <f>C5-31</f>
        <v>43685</v>
      </c>
      <c r="D88" s="23" t="s">
        <v>156</v>
      </c>
    </row>
    <row r="89" spans="1:5" ht="141.75" x14ac:dyDescent="0.25">
      <c r="A89" s="16">
        <v>41</v>
      </c>
      <c r="B89" s="29" t="s">
        <v>157</v>
      </c>
      <c r="C89" s="28" t="s">
        <v>158</v>
      </c>
      <c r="D89" s="29" t="s">
        <v>159</v>
      </c>
    </row>
    <row r="90" spans="1:5" ht="63" x14ac:dyDescent="0.25">
      <c r="A90" s="25">
        <v>42</v>
      </c>
      <c r="B90" s="21" t="s">
        <v>160</v>
      </c>
      <c r="C90" s="21" t="s">
        <v>166</v>
      </c>
      <c r="D90" s="20" t="s">
        <v>386</v>
      </c>
    </row>
    <row r="91" spans="1:5" ht="47.25" x14ac:dyDescent="0.25">
      <c r="A91" s="32"/>
      <c r="B91" s="23" t="s">
        <v>163</v>
      </c>
      <c r="C91" s="31">
        <f>C5-31</f>
        <v>43685</v>
      </c>
      <c r="D91" s="22" t="s">
        <v>387</v>
      </c>
    </row>
    <row r="92" spans="1:5" ht="63" x14ac:dyDescent="0.25">
      <c r="A92" s="25">
        <v>43</v>
      </c>
      <c r="B92" s="21" t="s">
        <v>165</v>
      </c>
      <c r="C92" s="21" t="s">
        <v>161</v>
      </c>
      <c r="D92" s="20" t="s">
        <v>388</v>
      </c>
    </row>
    <row r="93" spans="1:5" ht="110.25" x14ac:dyDescent="0.25">
      <c r="A93" s="32"/>
      <c r="B93" s="23" t="s">
        <v>389</v>
      </c>
      <c r="C93" s="31">
        <f>C5-31</f>
        <v>43685</v>
      </c>
      <c r="D93" s="22" t="s">
        <v>390</v>
      </c>
    </row>
    <row r="94" spans="1:5" ht="78.75" x14ac:dyDescent="0.25">
      <c r="A94" s="25">
        <v>44</v>
      </c>
      <c r="B94" s="24" t="s">
        <v>172</v>
      </c>
      <c r="C94" s="24" t="s">
        <v>166</v>
      </c>
      <c r="D94" s="24" t="s">
        <v>173</v>
      </c>
    </row>
    <row r="95" spans="1:5" ht="110.25" x14ac:dyDescent="0.25">
      <c r="A95" s="32"/>
      <c r="B95" s="26" t="s">
        <v>174</v>
      </c>
      <c r="C95" s="31">
        <f>C5-31</f>
        <v>43685</v>
      </c>
      <c r="D95" s="26" t="s">
        <v>175</v>
      </c>
    </row>
    <row r="96" spans="1:5" ht="126" x14ac:dyDescent="0.25">
      <c r="A96" s="16">
        <v>45</v>
      </c>
      <c r="B96" s="29" t="s">
        <v>391</v>
      </c>
      <c r="C96" s="29" t="s">
        <v>177</v>
      </c>
      <c r="D96" s="29" t="s">
        <v>159</v>
      </c>
    </row>
    <row r="97" spans="1:4" ht="126" x14ac:dyDescent="0.25">
      <c r="A97" s="16">
        <v>46</v>
      </c>
      <c r="B97" s="29" t="s">
        <v>178</v>
      </c>
      <c r="C97" s="29" t="s">
        <v>179</v>
      </c>
      <c r="D97" s="29" t="s">
        <v>159</v>
      </c>
    </row>
    <row r="98" spans="1:4" ht="78.75" x14ac:dyDescent="0.25">
      <c r="A98" s="16">
        <v>47</v>
      </c>
      <c r="B98" s="29" t="s">
        <v>180</v>
      </c>
      <c r="C98" s="29" t="s">
        <v>181</v>
      </c>
      <c r="D98" s="29" t="s">
        <v>159</v>
      </c>
    </row>
    <row r="99" spans="1:4" ht="94.5" x14ac:dyDescent="0.25">
      <c r="A99" s="16">
        <v>48</v>
      </c>
      <c r="B99" s="29" t="s">
        <v>182</v>
      </c>
      <c r="C99" s="29" t="s">
        <v>183</v>
      </c>
      <c r="D99" s="29" t="s">
        <v>184</v>
      </c>
    </row>
    <row r="100" spans="1:4" ht="94.5" x14ac:dyDescent="0.25">
      <c r="A100" s="16">
        <v>49</v>
      </c>
      <c r="B100" s="29" t="s">
        <v>392</v>
      </c>
      <c r="C100" s="29" t="s">
        <v>186</v>
      </c>
      <c r="D100" s="29" t="s">
        <v>187</v>
      </c>
    </row>
    <row r="101" spans="1:4" ht="173.25" x14ac:dyDescent="0.25">
      <c r="A101" s="16">
        <v>50</v>
      </c>
      <c r="B101" s="29" t="s">
        <v>393</v>
      </c>
      <c r="C101" s="29" t="s">
        <v>189</v>
      </c>
      <c r="D101" s="29" t="s">
        <v>190</v>
      </c>
    </row>
    <row r="102" spans="1:4" ht="110.25" x14ac:dyDescent="0.25">
      <c r="A102" s="16">
        <v>51</v>
      </c>
      <c r="B102" s="29" t="s">
        <v>394</v>
      </c>
      <c r="C102" s="29" t="s">
        <v>192</v>
      </c>
      <c r="D102" s="29" t="s">
        <v>50</v>
      </c>
    </row>
    <row r="103" spans="1:4" ht="94.5" x14ac:dyDescent="0.25">
      <c r="A103" s="16">
        <v>52</v>
      </c>
      <c r="B103" s="29" t="s">
        <v>194</v>
      </c>
      <c r="C103" s="29" t="s">
        <v>195</v>
      </c>
      <c r="D103" s="29" t="s">
        <v>395</v>
      </c>
    </row>
    <row r="104" spans="1:4" ht="78.75" x14ac:dyDescent="0.25">
      <c r="A104" s="16">
        <v>53</v>
      </c>
      <c r="B104" s="29" t="s">
        <v>197</v>
      </c>
      <c r="C104" s="29" t="s">
        <v>198</v>
      </c>
      <c r="D104" s="29" t="s">
        <v>199</v>
      </c>
    </row>
    <row r="105" spans="1:4" x14ac:dyDescent="0.25">
      <c r="A105" s="25">
        <v>54</v>
      </c>
      <c r="B105" s="48" t="s">
        <v>396</v>
      </c>
      <c r="C105" s="48" t="s">
        <v>201</v>
      </c>
      <c r="D105" s="48" t="s">
        <v>202</v>
      </c>
    </row>
    <row r="106" spans="1:4" ht="225" x14ac:dyDescent="0.25">
      <c r="A106" s="32"/>
      <c r="B106" s="49" t="s">
        <v>397</v>
      </c>
      <c r="C106" s="50">
        <f>C4+30</f>
        <v>43665</v>
      </c>
      <c r="D106" s="49" t="s">
        <v>204</v>
      </c>
    </row>
    <row r="107" spans="1:4" ht="110.25" x14ac:dyDescent="0.25">
      <c r="A107" s="16">
        <v>55</v>
      </c>
      <c r="B107" s="29" t="s">
        <v>398</v>
      </c>
      <c r="C107" s="29" t="s">
        <v>206</v>
      </c>
      <c r="D107" s="29" t="s">
        <v>207</v>
      </c>
    </row>
    <row r="108" spans="1:4" x14ac:dyDescent="0.25">
      <c r="A108" s="25">
        <v>56</v>
      </c>
      <c r="B108" s="24" t="s">
        <v>208</v>
      </c>
      <c r="C108" s="24" t="s">
        <v>209</v>
      </c>
      <c r="D108" s="24" t="s">
        <v>103</v>
      </c>
    </row>
    <row r="109" spans="1:4" ht="94.5" x14ac:dyDescent="0.25">
      <c r="A109" s="32"/>
      <c r="B109" s="26" t="s">
        <v>210</v>
      </c>
      <c r="C109" s="31">
        <f>C5-31</f>
        <v>43685</v>
      </c>
      <c r="D109" s="26" t="s">
        <v>211</v>
      </c>
    </row>
    <row r="110" spans="1:4" x14ac:dyDescent="0.25">
      <c r="A110" s="25">
        <v>57</v>
      </c>
      <c r="B110" s="48" t="s">
        <v>212</v>
      </c>
      <c r="C110" s="48" t="s">
        <v>209</v>
      </c>
      <c r="D110" s="48" t="s">
        <v>141</v>
      </c>
    </row>
    <row r="111" spans="1:4" ht="195" x14ac:dyDescent="0.25">
      <c r="A111" s="32"/>
      <c r="B111" s="49" t="s">
        <v>399</v>
      </c>
      <c r="C111" s="50">
        <f>C5+10</f>
        <v>43726</v>
      </c>
      <c r="D111" s="49" t="s">
        <v>214</v>
      </c>
    </row>
    <row r="112" spans="1:4" x14ac:dyDescent="0.25">
      <c r="A112" s="25">
        <v>58</v>
      </c>
      <c r="B112" s="21" t="s">
        <v>215</v>
      </c>
      <c r="C112" s="40" t="s">
        <v>216</v>
      </c>
      <c r="D112" s="21" t="s">
        <v>141</v>
      </c>
    </row>
    <row r="113" spans="1:4" ht="94.5" x14ac:dyDescent="0.25">
      <c r="A113" s="32"/>
      <c r="B113" s="23" t="s">
        <v>400</v>
      </c>
      <c r="C113" s="15">
        <f>DATE(YEAR(C5)+3,MONTH(C5),DAY(C5))</f>
        <v>44812</v>
      </c>
      <c r="D113" s="23" t="s">
        <v>401</v>
      </c>
    </row>
    <row r="114" spans="1:4" ht="63" x14ac:dyDescent="0.25">
      <c r="A114" s="16">
        <v>59</v>
      </c>
      <c r="B114" s="17" t="s">
        <v>219</v>
      </c>
      <c r="C114" s="17" t="s">
        <v>220</v>
      </c>
      <c r="D114" s="17" t="s">
        <v>221</v>
      </c>
    </row>
    <row r="115" spans="1:4" x14ac:dyDescent="0.25">
      <c r="A115" s="60" t="s">
        <v>222</v>
      </c>
      <c r="B115" s="61"/>
      <c r="C115" s="61"/>
      <c r="D115" s="62"/>
    </row>
    <row r="116" spans="1:4" x14ac:dyDescent="0.25">
      <c r="A116" s="25">
        <v>60</v>
      </c>
      <c r="B116" s="21" t="s">
        <v>223</v>
      </c>
      <c r="C116" s="21" t="s">
        <v>9</v>
      </c>
      <c r="D116" s="21" t="s">
        <v>224</v>
      </c>
    </row>
    <row r="117" spans="1:4" ht="63" x14ac:dyDescent="0.25">
      <c r="A117" s="32"/>
      <c r="B117" s="22" t="s">
        <v>225</v>
      </c>
      <c r="C117" s="31">
        <f>C4+9</f>
        <v>43644</v>
      </c>
      <c r="D117" s="30" t="s">
        <v>226</v>
      </c>
    </row>
    <row r="118" spans="1:4" x14ac:dyDescent="0.25">
      <c r="A118" s="25">
        <v>61</v>
      </c>
      <c r="B118" s="21" t="s">
        <v>227</v>
      </c>
      <c r="C118" s="51" t="s">
        <v>9</v>
      </c>
      <c r="D118" s="24" t="s">
        <v>110</v>
      </c>
    </row>
    <row r="119" spans="1:4" ht="47.25" x14ac:dyDescent="0.25">
      <c r="A119" s="32"/>
      <c r="B119" s="23" t="s">
        <v>231</v>
      </c>
      <c r="C119" s="52">
        <f>C5-21</f>
        <v>43695</v>
      </c>
      <c r="D119" s="23" t="s">
        <v>402</v>
      </c>
    </row>
    <row r="120" spans="1:4" x14ac:dyDescent="0.25">
      <c r="A120" s="25">
        <v>62</v>
      </c>
      <c r="B120" s="20" t="s">
        <v>43</v>
      </c>
      <c r="C120" s="20" t="s">
        <v>9</v>
      </c>
      <c r="D120" s="20" t="s">
        <v>234</v>
      </c>
    </row>
    <row r="121" spans="1:4" ht="78.75" x14ac:dyDescent="0.25">
      <c r="A121" s="32"/>
      <c r="B121" s="22" t="s">
        <v>403</v>
      </c>
      <c r="C121" s="31">
        <f>C5+10</f>
        <v>43726</v>
      </c>
      <c r="D121" s="26" t="s">
        <v>236</v>
      </c>
    </row>
    <row r="122" spans="1:4" ht="126" x14ac:dyDescent="0.25">
      <c r="A122" s="16">
        <v>63</v>
      </c>
      <c r="B122" s="17" t="s">
        <v>239</v>
      </c>
      <c r="C122" s="17" t="s">
        <v>240</v>
      </c>
      <c r="D122" s="17" t="s">
        <v>199</v>
      </c>
    </row>
    <row r="123" spans="1:4" ht="78.75" x14ac:dyDescent="0.25">
      <c r="A123" s="16">
        <v>64</v>
      </c>
      <c r="B123" s="29" t="s">
        <v>404</v>
      </c>
      <c r="C123" s="29" t="s">
        <v>405</v>
      </c>
      <c r="D123" s="17" t="s">
        <v>199</v>
      </c>
    </row>
    <row r="124" spans="1:4" ht="173.25" x14ac:dyDescent="0.25">
      <c r="A124" s="16">
        <v>65</v>
      </c>
      <c r="B124" s="29" t="s">
        <v>406</v>
      </c>
      <c r="C124" s="29" t="s">
        <v>407</v>
      </c>
      <c r="D124" s="29" t="s">
        <v>59</v>
      </c>
    </row>
    <row r="125" spans="1:4" ht="47.25" x14ac:dyDescent="0.25">
      <c r="A125" s="25">
        <v>66</v>
      </c>
      <c r="B125" s="21" t="s">
        <v>408</v>
      </c>
      <c r="C125" s="21"/>
      <c r="D125" s="21"/>
    </row>
    <row r="126" spans="1:4" ht="78.75" x14ac:dyDescent="0.25">
      <c r="A126" s="33"/>
      <c r="B126" s="30" t="s">
        <v>246</v>
      </c>
      <c r="C126" s="30" t="s">
        <v>247</v>
      </c>
      <c r="D126" s="30" t="s">
        <v>207</v>
      </c>
    </row>
    <row r="127" spans="1:4" ht="94.5" x14ac:dyDescent="0.25">
      <c r="A127" s="32"/>
      <c r="B127" s="23" t="s">
        <v>248</v>
      </c>
      <c r="C127" s="23" t="s">
        <v>249</v>
      </c>
      <c r="D127" s="23" t="s">
        <v>250</v>
      </c>
    </row>
    <row r="128" spans="1:4" ht="63" x14ac:dyDescent="0.25">
      <c r="A128" s="16">
        <v>67</v>
      </c>
      <c r="B128" s="17" t="s">
        <v>409</v>
      </c>
      <c r="C128" s="17" t="s">
        <v>252</v>
      </c>
      <c r="D128" s="17" t="s">
        <v>410</v>
      </c>
    </row>
    <row r="129" spans="1:10" ht="63" x14ac:dyDescent="0.25">
      <c r="A129" s="16">
        <v>68</v>
      </c>
      <c r="B129" s="29" t="s">
        <v>411</v>
      </c>
      <c r="C129" s="29" t="s">
        <v>254</v>
      </c>
      <c r="D129" s="29" t="s">
        <v>255</v>
      </c>
    </row>
    <row r="130" spans="1:10" ht="94.5" x14ac:dyDescent="0.25">
      <c r="A130" s="16">
        <v>69</v>
      </c>
      <c r="B130" s="29" t="s">
        <v>256</v>
      </c>
      <c r="C130" s="29" t="s">
        <v>257</v>
      </c>
      <c r="D130" s="29" t="s">
        <v>258</v>
      </c>
    </row>
    <row r="131" spans="1:10" ht="188.25" customHeight="1" x14ac:dyDescent="0.25">
      <c r="A131" s="16">
        <v>70</v>
      </c>
      <c r="B131" s="29" t="s">
        <v>259</v>
      </c>
      <c r="C131" s="29" t="s">
        <v>260</v>
      </c>
      <c r="D131" s="29" t="s">
        <v>207</v>
      </c>
    </row>
    <row r="132" spans="1:10" ht="94.5" x14ac:dyDescent="0.25">
      <c r="A132" s="16">
        <v>71</v>
      </c>
      <c r="B132" s="29" t="s">
        <v>261</v>
      </c>
      <c r="C132" s="29" t="s">
        <v>260</v>
      </c>
      <c r="D132" s="29" t="s">
        <v>207</v>
      </c>
    </row>
    <row r="133" spans="1:10" ht="110.25" x14ac:dyDescent="0.25">
      <c r="A133" s="16">
        <v>72</v>
      </c>
      <c r="B133" s="29" t="s">
        <v>262</v>
      </c>
      <c r="C133" s="21" t="s">
        <v>412</v>
      </c>
      <c r="D133" s="21" t="s">
        <v>264</v>
      </c>
    </row>
    <row r="134" spans="1:10" ht="16.5" customHeight="1" x14ac:dyDescent="0.25">
      <c r="A134" s="25">
        <v>73</v>
      </c>
      <c r="B134" s="21" t="s">
        <v>265</v>
      </c>
      <c r="C134" s="21" t="s">
        <v>266</v>
      </c>
      <c r="D134" s="21" t="s">
        <v>267</v>
      </c>
    </row>
    <row r="135" spans="1:10" x14ac:dyDescent="0.25">
      <c r="A135" s="33"/>
      <c r="B135" s="14" t="s">
        <v>268</v>
      </c>
      <c r="C135" s="38" t="str">
        <f>"а с "&amp;LOWER(SUBSTITUTE(SUBSTITUTE(SUBSTITUTE(TEXT(C5-4,"Д ММММ ГГГГ"),"ь","я",1),"т ","та ",1),"й","я",1))&amp;" г."</f>
        <v>а с 4 сентября 2019 г.</v>
      </c>
      <c r="D135" s="14" t="s">
        <v>269</v>
      </c>
    </row>
    <row r="136" spans="1:10" ht="220.5" x14ac:dyDescent="0.25">
      <c r="A136" s="32"/>
      <c r="B136" s="23" t="s">
        <v>270</v>
      </c>
      <c r="C136" s="23" t="s">
        <v>271</v>
      </c>
      <c r="D136" s="23" t="s">
        <v>413</v>
      </c>
    </row>
    <row r="137" spans="1:10" ht="78.75" x14ac:dyDescent="0.25">
      <c r="A137" s="16">
        <v>74</v>
      </c>
      <c r="B137" s="17" t="s">
        <v>273</v>
      </c>
      <c r="C137" s="17" t="s">
        <v>274</v>
      </c>
      <c r="D137" s="17" t="s">
        <v>50</v>
      </c>
    </row>
    <row r="138" spans="1:10" ht="63" x14ac:dyDescent="0.25">
      <c r="A138" s="16">
        <v>75</v>
      </c>
      <c r="B138" s="17" t="s">
        <v>275</v>
      </c>
      <c r="C138" s="17" t="s">
        <v>276</v>
      </c>
      <c r="D138" s="17" t="s">
        <v>255</v>
      </c>
      <c r="G138" s="7"/>
      <c r="H138" s="7"/>
      <c r="I138" s="7"/>
      <c r="J138" s="7"/>
    </row>
    <row r="139" spans="1:10" ht="31.5" x14ac:dyDescent="0.25">
      <c r="A139" s="25">
        <v>76</v>
      </c>
      <c r="B139" s="24" t="s">
        <v>277</v>
      </c>
      <c r="C139" s="20" t="str">
        <f>"После "&amp;LOWER(SUBSTITUTE(SUBSTITUTE(SUBSTITUTE(TEXT(C5,"Д ММММ ГГГГ"),"ь","я",1),"т ","та ",1),"й","я",1))&amp;" г."</f>
        <v>После 8 сентября 2019 г.</v>
      </c>
      <c r="D139" s="21" t="s">
        <v>414</v>
      </c>
      <c r="G139" s="7"/>
      <c r="H139" s="7"/>
      <c r="I139" s="7"/>
      <c r="J139" s="7"/>
    </row>
    <row r="140" spans="1:10" ht="111" customHeight="1" x14ac:dyDescent="0.25">
      <c r="A140" s="32"/>
      <c r="B140" s="26" t="s">
        <v>278</v>
      </c>
      <c r="C140" s="26" t="s">
        <v>279</v>
      </c>
      <c r="D140" s="23"/>
      <c r="G140" s="7"/>
      <c r="H140" s="7"/>
      <c r="I140" s="7"/>
      <c r="J140" s="7"/>
    </row>
    <row r="141" spans="1:10" ht="141.75" customHeight="1" x14ac:dyDescent="0.25">
      <c r="A141" s="16">
        <v>77</v>
      </c>
      <c r="B141" s="17" t="s">
        <v>280</v>
      </c>
      <c r="C141" s="29" t="str">
        <f>"С "&amp;LOWER(SUBSTITUTE(SUBSTITUTE(SUBSTITUTE(TEXT(C5+60,"Д ММММ ГГГГ"),"ь","я",1),"т ","та ",1),"й","я",1))&amp;" г."</f>
        <v>С 7 ноября 2019 г.</v>
      </c>
      <c r="D141" s="17" t="s">
        <v>281</v>
      </c>
    </row>
    <row r="142" spans="1:10" ht="48" customHeight="1" x14ac:dyDescent="0.25">
      <c r="A142" s="16">
        <v>78</v>
      </c>
      <c r="B142" s="29" t="s">
        <v>282</v>
      </c>
      <c r="C142" s="29" t="s">
        <v>283</v>
      </c>
      <c r="D142" s="29" t="s">
        <v>207</v>
      </c>
    </row>
    <row r="143" spans="1:10" x14ac:dyDescent="0.25">
      <c r="A143" s="60" t="s">
        <v>284</v>
      </c>
      <c r="B143" s="61"/>
      <c r="C143" s="61"/>
      <c r="D143" s="62"/>
    </row>
    <row r="144" spans="1:10" x14ac:dyDescent="0.25">
      <c r="A144" s="25">
        <v>79</v>
      </c>
      <c r="B144" s="24" t="s">
        <v>285</v>
      </c>
      <c r="C144" s="24" t="s">
        <v>44</v>
      </c>
      <c r="D144" s="24" t="s">
        <v>286</v>
      </c>
    </row>
    <row r="145" spans="1:6" ht="47.25" x14ac:dyDescent="0.25">
      <c r="A145" s="32"/>
      <c r="B145" s="26" t="s">
        <v>415</v>
      </c>
      <c r="C145" s="31">
        <f>C5-21</f>
        <v>43695</v>
      </c>
      <c r="D145" s="26" t="s">
        <v>112</v>
      </c>
    </row>
    <row r="146" spans="1:6" x14ac:dyDescent="0.25">
      <c r="A146" s="25">
        <v>80</v>
      </c>
      <c r="B146" s="24" t="s">
        <v>288</v>
      </c>
      <c r="C146" s="24" t="s">
        <v>9</v>
      </c>
      <c r="D146" s="24" t="s">
        <v>286</v>
      </c>
    </row>
    <row r="147" spans="1:6" ht="47.25" x14ac:dyDescent="0.25">
      <c r="A147" s="32"/>
      <c r="B147" s="26" t="s">
        <v>416</v>
      </c>
      <c r="C147" s="31">
        <f>C5-21</f>
        <v>43695</v>
      </c>
      <c r="D147" s="26" t="s">
        <v>112</v>
      </c>
    </row>
    <row r="148" spans="1:6" ht="31.5" x14ac:dyDescent="0.25">
      <c r="A148" s="25">
        <v>81</v>
      </c>
      <c r="B148" s="24" t="s">
        <v>291</v>
      </c>
      <c r="C148" s="24" t="s">
        <v>44</v>
      </c>
      <c r="D148" s="24" t="s">
        <v>292</v>
      </c>
    </row>
    <row r="149" spans="1:6" ht="94.5" x14ac:dyDescent="0.25">
      <c r="A149" s="32"/>
      <c r="B149" s="26"/>
      <c r="C149" s="31">
        <f>C5-13</f>
        <v>43703</v>
      </c>
      <c r="D149" s="26" t="s">
        <v>417</v>
      </c>
    </row>
    <row r="150" spans="1:6" ht="94.5" x14ac:dyDescent="0.25">
      <c r="A150" s="16">
        <v>82</v>
      </c>
      <c r="B150" s="17" t="s">
        <v>418</v>
      </c>
      <c r="C150" s="17" t="s">
        <v>295</v>
      </c>
      <c r="D150" s="17" t="s">
        <v>50</v>
      </c>
    </row>
    <row r="151" spans="1:6" x14ac:dyDescent="0.25">
      <c r="A151" s="25">
        <v>83</v>
      </c>
      <c r="B151" s="24" t="s">
        <v>296</v>
      </c>
      <c r="C151" s="24" t="s">
        <v>44</v>
      </c>
      <c r="D151" s="24" t="s">
        <v>110</v>
      </c>
    </row>
    <row r="152" spans="1:6" ht="47.25" x14ac:dyDescent="0.25">
      <c r="A152" s="32"/>
      <c r="B152" s="26" t="s">
        <v>297</v>
      </c>
      <c r="C152" s="31">
        <f>C5-6</f>
        <v>43710</v>
      </c>
      <c r="D152" s="26" t="s">
        <v>112</v>
      </c>
    </row>
    <row r="153" spans="1:6" x14ac:dyDescent="0.25">
      <c r="A153" s="25">
        <v>84</v>
      </c>
      <c r="B153" s="24" t="s">
        <v>298</v>
      </c>
      <c r="C153" s="24" t="s">
        <v>44</v>
      </c>
      <c r="D153" s="24" t="s">
        <v>234</v>
      </c>
    </row>
    <row r="154" spans="1:6" ht="31.5" x14ac:dyDescent="0.25">
      <c r="A154" s="32"/>
      <c r="B154" s="26" t="s">
        <v>299</v>
      </c>
      <c r="C154" s="31">
        <f>C5-17</f>
        <v>43699</v>
      </c>
      <c r="D154" s="26" t="s">
        <v>300</v>
      </c>
    </row>
    <row r="155" spans="1:6" x14ac:dyDescent="0.25">
      <c r="A155" s="25">
        <v>85</v>
      </c>
      <c r="B155" s="24" t="s">
        <v>301</v>
      </c>
      <c r="C155" s="24" t="s">
        <v>9</v>
      </c>
      <c r="D155" s="24" t="s">
        <v>110</v>
      </c>
    </row>
    <row r="156" spans="1:6" ht="47.25" x14ac:dyDescent="0.25">
      <c r="A156" s="32"/>
      <c r="B156" s="26" t="s">
        <v>419</v>
      </c>
      <c r="C156" s="31">
        <f>C5-22</f>
        <v>43694</v>
      </c>
      <c r="D156" s="26" t="s">
        <v>112</v>
      </c>
    </row>
    <row r="157" spans="1:6" x14ac:dyDescent="0.25">
      <c r="A157" s="33">
        <v>86</v>
      </c>
      <c r="B157" s="35" t="s">
        <v>420</v>
      </c>
      <c r="C157" s="35" t="s">
        <v>9</v>
      </c>
      <c r="D157" s="35" t="s">
        <v>234</v>
      </c>
      <c r="E157" s="7"/>
    </row>
    <row r="158" spans="1:6" ht="31.5" x14ac:dyDescent="0.25">
      <c r="A158" s="32"/>
      <c r="B158" s="26" t="s">
        <v>421</v>
      </c>
      <c r="C158" s="31">
        <f>C5-5</f>
        <v>43711</v>
      </c>
      <c r="D158" s="26" t="s">
        <v>300</v>
      </c>
      <c r="E158" s="7"/>
    </row>
    <row r="159" spans="1:6" x14ac:dyDescent="0.25">
      <c r="A159" s="25">
        <v>87</v>
      </c>
      <c r="B159" s="24" t="s">
        <v>306</v>
      </c>
      <c r="C159" s="24"/>
      <c r="D159" s="24"/>
    </row>
    <row r="160" spans="1:6" x14ac:dyDescent="0.25">
      <c r="A160" s="33"/>
      <c r="B160" s="35" t="s">
        <v>422</v>
      </c>
      <c r="C160" s="38" t="str">
        <f>"с "&amp;LOWER(SUBSTITUTE(SUBSTITUTE(SUBSTITUTE(TEXT(C5-11,"Д ММММ ГГГГ"),"ь","я",1),"т ","та ",1),"й","я",1))&amp;" г."</f>
        <v>с 28 августа 2019 г.</v>
      </c>
      <c r="D160" s="35" t="s">
        <v>110</v>
      </c>
      <c r="E160" s="7"/>
      <c r="F160" s="7"/>
    </row>
    <row r="161" spans="1:6" ht="47.25" x14ac:dyDescent="0.25">
      <c r="A161" s="33"/>
      <c r="B161" s="35" t="s">
        <v>423</v>
      </c>
      <c r="C161" s="41" t="str">
        <f>"по "&amp;LOWER(SUBSTITUTE(SUBSTITUTE(SUBSTITUTE(TEXT(C5-5,"Д ММММ ГГГГ"),"ь","я",1),"т ","та ",1),"й","я",1))&amp;" г."</f>
        <v>по 3 сентября 2019 г.</v>
      </c>
      <c r="D161" s="35" t="s">
        <v>112</v>
      </c>
      <c r="E161" s="7"/>
      <c r="F161" s="7"/>
    </row>
    <row r="162" spans="1:6" ht="31.5" x14ac:dyDescent="0.25">
      <c r="A162" s="33"/>
      <c r="B162" s="35" t="s">
        <v>309</v>
      </c>
      <c r="C162" s="38" t="str">
        <f>"с "&amp;LOWER(SUBSTITUTE(SUBSTITUTE(SUBSTITUTE(TEXT(C5-4,"Д ММММ ГГГГ"),"ь","я",1),"т ","та ",1),"й","я",1))&amp;" г."</f>
        <v>с 4 сентября 2019 г.</v>
      </c>
      <c r="D162" s="35" t="s">
        <v>234</v>
      </c>
      <c r="E162" s="7"/>
      <c r="F162" s="7"/>
    </row>
    <row r="163" spans="1:6" ht="31.5" x14ac:dyDescent="0.25">
      <c r="A163" s="32"/>
      <c r="B163" s="26" t="s">
        <v>310</v>
      </c>
      <c r="C163" s="27" t="str">
        <f>"по "&amp;LOWER(SUBSTITUTE(SUBSTITUTE(SUBSTITUTE(TEXT(C5-1,"Д ММММ ГГГГ"),"ь","я",1),"т ","та ",1),"й","я",1))&amp;" г."</f>
        <v>по 7 сентября 2019 г.</v>
      </c>
      <c r="D163" s="26" t="s">
        <v>300</v>
      </c>
      <c r="E163" s="7"/>
      <c r="F163" s="7"/>
    </row>
    <row r="164" spans="1:6" ht="31.5" x14ac:dyDescent="0.25">
      <c r="A164" s="25">
        <v>88</v>
      </c>
      <c r="B164" s="24" t="s">
        <v>311</v>
      </c>
      <c r="C164" s="37">
        <f>C5-5</f>
        <v>43711</v>
      </c>
      <c r="D164" s="35" t="s">
        <v>110</v>
      </c>
      <c r="E164" s="7"/>
      <c r="F164" s="7"/>
    </row>
    <row r="165" spans="1:6" ht="47.25" x14ac:dyDescent="0.25">
      <c r="A165" s="32"/>
      <c r="B165" s="26" t="s">
        <v>312</v>
      </c>
      <c r="C165" s="26" t="s">
        <v>313</v>
      </c>
      <c r="D165" s="35" t="s">
        <v>112</v>
      </c>
    </row>
    <row r="166" spans="1:6" ht="31.5" x14ac:dyDescent="0.25">
      <c r="A166" s="25">
        <v>89</v>
      </c>
      <c r="B166" s="24" t="s">
        <v>314</v>
      </c>
      <c r="C166" s="24" t="s">
        <v>44</v>
      </c>
      <c r="D166" s="24" t="s">
        <v>234</v>
      </c>
    </row>
    <row r="167" spans="1:6" ht="31.5" x14ac:dyDescent="0.25">
      <c r="A167" s="32"/>
      <c r="B167" s="26" t="s">
        <v>315</v>
      </c>
      <c r="C167" s="31">
        <f>C5-11</f>
        <v>43705</v>
      </c>
      <c r="D167" s="26" t="s">
        <v>236</v>
      </c>
    </row>
    <row r="168" spans="1:6" x14ac:dyDescent="0.25">
      <c r="A168" s="25">
        <v>90</v>
      </c>
      <c r="B168" s="24" t="s">
        <v>316</v>
      </c>
      <c r="C168" s="21" t="str">
        <f>"с "&amp;LOWER(SUBSTITUTE(SUBSTITUTE(SUBSTITUTE(TEXT(C5-10,"Д ММММ ГГГГ"),"ь","я",1),"т ","та ",1),"й","я",1))&amp;" г."</f>
        <v>с 29 августа 2019 г.</v>
      </c>
      <c r="D168" s="24" t="s">
        <v>234</v>
      </c>
    </row>
    <row r="169" spans="1:6" x14ac:dyDescent="0.25">
      <c r="A169" s="33"/>
      <c r="B169" s="14" t="s">
        <v>317</v>
      </c>
      <c r="C169" s="14" t="s">
        <v>318</v>
      </c>
      <c r="D169" s="14" t="s">
        <v>319</v>
      </c>
    </row>
    <row r="170" spans="1:6" ht="31.5" x14ac:dyDescent="0.25">
      <c r="A170" s="32"/>
      <c r="B170" s="22" t="s">
        <v>320</v>
      </c>
      <c r="C170" s="31">
        <f>C5</f>
        <v>43716</v>
      </c>
      <c r="D170" s="23" t="s">
        <v>321</v>
      </c>
    </row>
    <row r="171" spans="1:6" x14ac:dyDescent="0.25">
      <c r="A171" s="25">
        <v>91</v>
      </c>
      <c r="B171" s="20" t="s">
        <v>322</v>
      </c>
      <c r="C171" s="20" t="s">
        <v>323</v>
      </c>
      <c r="D171" s="20" t="s">
        <v>234</v>
      </c>
    </row>
    <row r="172" spans="1:6" ht="31.5" x14ac:dyDescent="0.25">
      <c r="A172" s="32"/>
      <c r="B172" s="22"/>
      <c r="C172" s="31">
        <f>C5</f>
        <v>43716</v>
      </c>
      <c r="D172" s="22" t="s">
        <v>236</v>
      </c>
    </row>
    <row r="173" spans="1:6" x14ac:dyDescent="0.25">
      <c r="A173" s="25">
        <v>92</v>
      </c>
      <c r="B173" s="20" t="s">
        <v>324</v>
      </c>
      <c r="C173" s="37">
        <f>C5</f>
        <v>43716</v>
      </c>
      <c r="D173" s="20" t="s">
        <v>234</v>
      </c>
    </row>
    <row r="174" spans="1:6" ht="63" x14ac:dyDescent="0.25">
      <c r="A174" s="32"/>
      <c r="B174" s="23" t="s">
        <v>325</v>
      </c>
      <c r="C174" s="22" t="s">
        <v>326</v>
      </c>
      <c r="D174" s="23" t="s">
        <v>236</v>
      </c>
    </row>
    <row r="175" spans="1:6" ht="47.25" x14ac:dyDescent="0.25">
      <c r="A175" s="16">
        <v>93</v>
      </c>
      <c r="B175" s="29" t="s">
        <v>327</v>
      </c>
      <c r="C175" s="29" t="s">
        <v>328</v>
      </c>
      <c r="D175" s="29" t="s">
        <v>329</v>
      </c>
    </row>
    <row r="176" spans="1:6" ht="63" x14ac:dyDescent="0.25">
      <c r="A176" s="16">
        <v>94</v>
      </c>
      <c r="B176" s="29" t="s">
        <v>330</v>
      </c>
      <c r="C176" s="29" t="s">
        <v>331</v>
      </c>
      <c r="D176" s="29" t="s">
        <v>329</v>
      </c>
    </row>
    <row r="177" spans="1:4" x14ac:dyDescent="0.25">
      <c r="A177" s="25">
        <v>95</v>
      </c>
      <c r="B177" s="21" t="s">
        <v>424</v>
      </c>
      <c r="C177" s="21" t="s">
        <v>9</v>
      </c>
      <c r="D177" s="21" t="s">
        <v>110</v>
      </c>
    </row>
    <row r="178" spans="1:4" ht="47.25" x14ac:dyDescent="0.25">
      <c r="A178" s="32"/>
      <c r="B178" s="23"/>
      <c r="C178" s="31">
        <f>C5+3</f>
        <v>43719</v>
      </c>
      <c r="D178" s="23" t="s">
        <v>112</v>
      </c>
    </row>
    <row r="179" spans="1:4" ht="63" x14ac:dyDescent="0.25">
      <c r="A179" s="16">
        <v>96</v>
      </c>
      <c r="B179" s="29" t="s">
        <v>425</v>
      </c>
      <c r="C179" s="29" t="s">
        <v>336</v>
      </c>
      <c r="D179" s="29" t="s">
        <v>50</v>
      </c>
    </row>
    <row r="180" spans="1:4" ht="78.75" x14ac:dyDescent="0.25">
      <c r="A180" s="16">
        <v>97</v>
      </c>
      <c r="B180" s="29" t="s">
        <v>426</v>
      </c>
      <c r="C180" s="29" t="s">
        <v>341</v>
      </c>
      <c r="D180" s="29" t="s">
        <v>50</v>
      </c>
    </row>
    <row r="181" spans="1:4" ht="141.75" x14ac:dyDescent="0.25">
      <c r="A181" s="16">
        <v>98</v>
      </c>
      <c r="B181" s="29" t="s">
        <v>427</v>
      </c>
      <c r="C181" s="29" t="s">
        <v>428</v>
      </c>
      <c r="D181" s="29" t="s">
        <v>429</v>
      </c>
    </row>
    <row r="182" spans="1:4" ht="220.5" x14ac:dyDescent="0.25">
      <c r="A182" s="16">
        <v>99</v>
      </c>
      <c r="B182" s="29" t="s">
        <v>430</v>
      </c>
      <c r="C182" s="29" t="s">
        <v>431</v>
      </c>
      <c r="D182" s="29" t="s">
        <v>50</v>
      </c>
    </row>
    <row r="183" spans="1:4" ht="63" x14ac:dyDescent="0.25">
      <c r="A183" s="16">
        <v>100</v>
      </c>
      <c r="B183" s="29" t="s">
        <v>432</v>
      </c>
      <c r="C183" s="29" t="s">
        <v>348</v>
      </c>
      <c r="D183" s="29" t="s">
        <v>50</v>
      </c>
    </row>
    <row r="184" spans="1:4" ht="31.5" x14ac:dyDescent="0.25">
      <c r="A184" s="25">
        <v>101</v>
      </c>
      <c r="B184" s="21" t="s">
        <v>349</v>
      </c>
      <c r="C184" s="21" t="s">
        <v>9</v>
      </c>
      <c r="D184" s="21" t="s">
        <v>110</v>
      </c>
    </row>
    <row r="185" spans="1:4" ht="63" x14ac:dyDescent="0.25">
      <c r="A185" s="32"/>
      <c r="B185" s="23" t="s">
        <v>433</v>
      </c>
      <c r="C185" s="31">
        <f>C5+19</f>
        <v>43735</v>
      </c>
      <c r="D185" s="23" t="s">
        <v>112</v>
      </c>
    </row>
    <row r="186" spans="1:4" x14ac:dyDescent="0.25">
      <c r="A186" s="25">
        <v>102</v>
      </c>
      <c r="B186" s="21" t="s">
        <v>351</v>
      </c>
      <c r="C186" s="21" t="s">
        <v>44</v>
      </c>
      <c r="D186" s="21" t="s">
        <v>110</v>
      </c>
    </row>
    <row r="187" spans="1:4" ht="47.25" x14ac:dyDescent="0.25">
      <c r="A187" s="32"/>
      <c r="B187" s="23" t="s">
        <v>352</v>
      </c>
      <c r="C187" s="31">
        <f>C5+59</f>
        <v>43775</v>
      </c>
      <c r="D187" s="23" t="s">
        <v>112</v>
      </c>
    </row>
    <row r="188" spans="1:4" x14ac:dyDescent="0.25">
      <c r="B188" s="42"/>
      <c r="C188" s="42"/>
      <c r="D188" s="42"/>
    </row>
    <row r="189" spans="1:4" x14ac:dyDescent="0.25">
      <c r="B189" s="42"/>
      <c r="C189" s="42"/>
      <c r="D189" s="42"/>
    </row>
    <row r="190" spans="1:4" x14ac:dyDescent="0.25">
      <c r="B190" s="42"/>
      <c r="C190" s="42"/>
      <c r="D190" s="42"/>
    </row>
    <row r="191" spans="1:4" x14ac:dyDescent="0.25">
      <c r="B191" s="42"/>
      <c r="C191" s="42"/>
      <c r="D191" s="42"/>
    </row>
    <row r="192" spans="1:4" x14ac:dyDescent="0.25">
      <c r="B192" s="42"/>
      <c r="C192" s="42"/>
      <c r="D192" s="42"/>
    </row>
    <row r="193" spans="2:4" s="2" customFormat="1" x14ac:dyDescent="0.25">
      <c r="B193" s="42"/>
      <c r="C193" s="42"/>
      <c r="D193" s="42"/>
    </row>
    <row r="194" spans="2:4" s="2" customFormat="1" x14ac:dyDescent="0.25">
      <c r="B194" s="42"/>
      <c r="C194" s="42"/>
      <c r="D194" s="42"/>
    </row>
    <row r="195" spans="2:4" s="2" customFormat="1" x14ac:dyDescent="0.25">
      <c r="B195" s="42"/>
      <c r="C195" s="42"/>
      <c r="D195" s="42"/>
    </row>
    <row r="196" spans="2:4" s="2" customFormat="1" x14ac:dyDescent="0.25">
      <c r="B196" s="42"/>
      <c r="C196" s="42"/>
      <c r="D196" s="42"/>
    </row>
    <row r="197" spans="2:4" s="2" customFormat="1" x14ac:dyDescent="0.25">
      <c r="B197" s="42"/>
      <c r="C197" s="42"/>
      <c r="D197" s="42"/>
    </row>
    <row r="198" spans="2:4" s="2" customFormat="1" x14ac:dyDescent="0.25">
      <c r="B198" s="42"/>
      <c r="C198" s="42"/>
      <c r="D198" s="42"/>
    </row>
    <row r="199" spans="2:4" s="2" customFormat="1" x14ac:dyDescent="0.25">
      <c r="B199" s="42"/>
      <c r="C199" s="42"/>
      <c r="D199" s="42"/>
    </row>
    <row r="200" spans="2:4" s="2" customFormat="1" x14ac:dyDescent="0.25">
      <c r="B200" s="42"/>
      <c r="C200" s="42"/>
      <c r="D200" s="42"/>
    </row>
  </sheetData>
  <mergeCells count="31">
    <mergeCell ref="A49:D49"/>
    <mergeCell ref="A59:D59"/>
    <mergeCell ref="A115:D115"/>
    <mergeCell ref="A143:D143"/>
    <mergeCell ref="A31:A32"/>
    <mergeCell ref="A33:A34"/>
    <mergeCell ref="A35:A36"/>
    <mergeCell ref="B35:B36"/>
    <mergeCell ref="D35:D36"/>
    <mergeCell ref="A37:A38"/>
    <mergeCell ref="A30:D30"/>
    <mergeCell ref="A16:A19"/>
    <mergeCell ref="B16:B19"/>
    <mergeCell ref="D16:D19"/>
    <mergeCell ref="A20:D20"/>
    <mergeCell ref="A21:A22"/>
    <mergeCell ref="B21:B22"/>
    <mergeCell ref="D21:D22"/>
    <mergeCell ref="A23:A24"/>
    <mergeCell ref="B23:B24"/>
    <mergeCell ref="D23:D24"/>
    <mergeCell ref="A26:A27"/>
    <mergeCell ref="A28:A29"/>
    <mergeCell ref="A13:A14"/>
    <mergeCell ref="B13:B14"/>
    <mergeCell ref="D13:D14"/>
    <mergeCell ref="A1:D2"/>
    <mergeCell ref="A8:D8"/>
    <mergeCell ref="A9:A12"/>
    <mergeCell ref="B9:B12"/>
    <mergeCell ref="D9:D12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выборы депутатов</vt:lpstr>
      <vt:lpstr>выборы главы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222</cp:lastModifiedBy>
  <cp:lastPrinted>2019-06-24T07:05:59Z</cp:lastPrinted>
  <dcterms:created xsi:type="dcterms:W3CDTF">2019-06-18T07:27:17Z</dcterms:created>
  <dcterms:modified xsi:type="dcterms:W3CDTF">2019-06-24T07:08:06Z</dcterms:modified>
</cp:coreProperties>
</file>